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ckova\Desktop\Lenartovce\"/>
    </mc:Choice>
  </mc:AlternateContent>
  <xr:revisionPtr revIDLastSave="0" documentId="13_ncr:1_{581F6F5D-8226-4CD2-A877-82D350D94500}" xr6:coauthVersionLast="47" xr6:coauthVersionMax="47" xr10:uidLastSave="{00000000-0000-0000-0000-000000000000}"/>
  <bookViews>
    <workbookView xWindow="-120" yWindow="-120" windowWidth="20730" windowHeight="11160" activeTab="1" xr2:uid="{36BB808F-161C-4BEA-B91A-71BC708A977D}"/>
  </bookViews>
  <sheets>
    <sheet name="Rekapitulácia stavby" sheetId="1" r:id="rId1"/>
    <sheet name="02-04.1-2022 - Vetva - A" sheetId="2" r:id="rId2"/>
    <sheet name="02-04.2-2022 - Vetva - B" sheetId="3" r:id="rId3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37" i="2" l="1"/>
  <c r="J134" i="2"/>
  <c r="J132" i="2"/>
  <c r="J144" i="2" l="1"/>
  <c r="N144" i="2" s="1"/>
  <c r="N143" i="2" s="1"/>
  <c r="J138" i="2" l="1"/>
  <c r="J139" i="2"/>
  <c r="J140" i="2"/>
  <c r="J141" i="2"/>
  <c r="J142" i="2"/>
  <c r="J133" i="2"/>
  <c r="J135" i="2"/>
  <c r="J125" i="2"/>
  <c r="J126" i="2"/>
  <c r="J127" i="2"/>
  <c r="J128" i="2"/>
  <c r="J129" i="2"/>
  <c r="J130" i="2"/>
  <c r="J124" i="2"/>
  <c r="J143" i="2"/>
  <c r="J136" i="2" l="1"/>
  <c r="J123" i="2"/>
  <c r="BJ146" i="3"/>
  <c r="BJ145" i="3" s="1"/>
  <c r="T146" i="3"/>
  <c r="T145" i="3" s="1"/>
  <c r="R146" i="3"/>
  <c r="R145" i="3" s="1"/>
  <c r="P146" i="3"/>
  <c r="P145" i="3" s="1"/>
  <c r="J146" i="3"/>
  <c r="J145" i="3" s="1"/>
  <c r="BJ144" i="3"/>
  <c r="T144" i="3"/>
  <c r="R144" i="3"/>
  <c r="P144" i="3"/>
  <c r="J144" i="3"/>
  <c r="BJ143" i="3"/>
  <c r="T143" i="3"/>
  <c r="R143" i="3"/>
  <c r="P143" i="3"/>
  <c r="J143" i="3"/>
  <c r="BJ142" i="3"/>
  <c r="T142" i="3"/>
  <c r="R142" i="3"/>
  <c r="P142" i="3"/>
  <c r="J142" i="3"/>
  <c r="BJ141" i="3"/>
  <c r="T141" i="3"/>
  <c r="R141" i="3"/>
  <c r="P141" i="3"/>
  <c r="J141" i="3"/>
  <c r="N141" i="3" s="1"/>
  <c r="BD141" i="3" s="1"/>
  <c r="BJ140" i="3"/>
  <c r="T140" i="3"/>
  <c r="R140" i="3"/>
  <c r="P140" i="3"/>
  <c r="J140" i="3"/>
  <c r="BJ139" i="3"/>
  <c r="T139" i="3"/>
  <c r="R139" i="3"/>
  <c r="P139" i="3"/>
  <c r="J139" i="3"/>
  <c r="BJ138" i="3"/>
  <c r="T138" i="3"/>
  <c r="R138" i="3"/>
  <c r="P138" i="3"/>
  <c r="J138" i="3"/>
  <c r="BJ137" i="3"/>
  <c r="T137" i="3"/>
  <c r="R137" i="3"/>
  <c r="P137" i="3"/>
  <c r="J137" i="3"/>
  <c r="BJ135" i="3"/>
  <c r="T135" i="3"/>
  <c r="R135" i="3"/>
  <c r="P135" i="3"/>
  <c r="J135" i="3"/>
  <c r="N135" i="3" s="1"/>
  <c r="BH135" i="3" s="1"/>
  <c r="BJ134" i="3"/>
  <c r="T134" i="3"/>
  <c r="R134" i="3"/>
  <c r="P134" i="3"/>
  <c r="J134" i="3"/>
  <c r="BJ133" i="3"/>
  <c r="T133" i="3"/>
  <c r="R133" i="3"/>
  <c r="P133" i="3"/>
  <c r="J133" i="3"/>
  <c r="BJ132" i="3"/>
  <c r="T132" i="3"/>
  <c r="R132" i="3"/>
  <c r="P132" i="3"/>
  <c r="J132" i="3"/>
  <c r="BJ130" i="3"/>
  <c r="T130" i="3"/>
  <c r="R130" i="3"/>
  <c r="P130" i="3"/>
  <c r="J130" i="3"/>
  <c r="BJ129" i="3"/>
  <c r="T129" i="3"/>
  <c r="R129" i="3"/>
  <c r="P129" i="3"/>
  <c r="J129" i="3"/>
  <c r="N129" i="3" s="1"/>
  <c r="BH129" i="3" s="1"/>
  <c r="BJ128" i="3"/>
  <c r="T128" i="3"/>
  <c r="R128" i="3"/>
  <c r="P128" i="3"/>
  <c r="J128" i="3"/>
  <c r="BJ127" i="3"/>
  <c r="T127" i="3"/>
  <c r="R127" i="3"/>
  <c r="P127" i="3"/>
  <c r="J127" i="3"/>
  <c r="BJ126" i="3"/>
  <c r="T126" i="3"/>
  <c r="R126" i="3"/>
  <c r="P126" i="3"/>
  <c r="J126" i="3"/>
  <c r="BJ125" i="3"/>
  <c r="T125" i="3"/>
  <c r="R125" i="3"/>
  <c r="P125" i="3"/>
  <c r="J125" i="3"/>
  <c r="BJ124" i="3"/>
  <c r="T124" i="3"/>
  <c r="R124" i="3"/>
  <c r="P124" i="3"/>
  <c r="J124" i="3"/>
  <c r="F117" i="3"/>
  <c r="F115" i="3"/>
  <c r="E113" i="3"/>
  <c r="J92" i="3"/>
  <c r="F91" i="3"/>
  <c r="J89" i="3"/>
  <c r="F89" i="3"/>
  <c r="E87" i="3"/>
  <c r="J37" i="3"/>
  <c r="J36" i="3"/>
  <c r="J35" i="3"/>
  <c r="J118" i="3" s="1"/>
  <c r="J117" i="3" s="1"/>
  <c r="E85" i="3" s="1"/>
  <c r="BH144" i="2"/>
  <c r="BH143" i="2" s="1"/>
  <c r="BH142" i="2"/>
  <c r="BH141" i="2"/>
  <c r="BH140" i="2"/>
  <c r="N140" i="2"/>
  <c r="BF140" i="2" s="1"/>
  <c r="BH139" i="2"/>
  <c r="BH138" i="2"/>
  <c r="BH137" i="2"/>
  <c r="BH135" i="2"/>
  <c r="J131" i="2"/>
  <c r="BH134" i="2"/>
  <c r="BH133" i="2"/>
  <c r="N133" i="2"/>
  <c r="BF133" i="2" s="1"/>
  <c r="BH132" i="2"/>
  <c r="BH130" i="2"/>
  <c r="N130" i="2"/>
  <c r="BF130" i="2" s="1"/>
  <c r="BH129" i="2"/>
  <c r="BH128" i="2"/>
  <c r="N128" i="2"/>
  <c r="BF128" i="2" s="1"/>
  <c r="BH127" i="2"/>
  <c r="BH126" i="2"/>
  <c r="N126" i="2"/>
  <c r="BF126" i="2" s="1"/>
  <c r="BH125" i="2"/>
  <c r="BH124" i="2"/>
  <c r="F117" i="2"/>
  <c r="F115" i="2"/>
  <c r="E113" i="2"/>
  <c r="E111" i="2"/>
  <c r="J92" i="2"/>
  <c r="F92" i="2"/>
  <c r="F91" i="2"/>
  <c r="F89" i="2"/>
  <c r="E87" i="2"/>
  <c r="E85" i="2"/>
  <c r="J37" i="2"/>
  <c r="J36" i="2"/>
  <c r="J35" i="2"/>
  <c r="R131" i="3" l="1"/>
  <c r="J136" i="3"/>
  <c r="BJ131" i="3"/>
  <c r="J131" i="3"/>
  <c r="J99" i="3" s="1"/>
  <c r="J123" i="3"/>
  <c r="BF135" i="3"/>
  <c r="BE135" i="3"/>
  <c r="BE141" i="3"/>
  <c r="BG141" i="3"/>
  <c r="BF141" i="3"/>
  <c r="BD135" i="3"/>
  <c r="BG135" i="3"/>
  <c r="BD129" i="3"/>
  <c r="BE129" i="3"/>
  <c r="BF129" i="3"/>
  <c r="J122" i="2"/>
  <c r="J121" i="2" s="1"/>
  <c r="N125" i="3"/>
  <c r="N132" i="3"/>
  <c r="N140" i="3"/>
  <c r="N126" i="3"/>
  <c r="BE126" i="3" s="1"/>
  <c r="P131" i="3"/>
  <c r="N133" i="3"/>
  <c r="BH141" i="3"/>
  <c r="N124" i="3"/>
  <c r="N139" i="3"/>
  <c r="BE139" i="3" s="1"/>
  <c r="N128" i="3"/>
  <c r="BG129" i="3"/>
  <c r="N142" i="3"/>
  <c r="BE142" i="3" s="1"/>
  <c r="N134" i="3"/>
  <c r="N143" i="3"/>
  <c r="N127" i="3"/>
  <c r="BE127" i="3" s="1"/>
  <c r="N137" i="3"/>
  <c r="N144" i="3"/>
  <c r="N130" i="3"/>
  <c r="N138" i="3"/>
  <c r="BE138" i="3" s="1"/>
  <c r="N146" i="3"/>
  <c r="N145" i="3" s="1"/>
  <c r="J101" i="3"/>
  <c r="BJ136" i="3"/>
  <c r="BJ123" i="3"/>
  <c r="BH131" i="2"/>
  <c r="BD140" i="2"/>
  <c r="BE140" i="2"/>
  <c r="BD133" i="2"/>
  <c r="BE126" i="2"/>
  <c r="BB140" i="2"/>
  <c r="BC133" i="2"/>
  <c r="BB126" i="2"/>
  <c r="BD126" i="2"/>
  <c r="BC130" i="2"/>
  <c r="BD130" i="2"/>
  <c r="N135" i="2"/>
  <c r="BC126" i="2"/>
  <c r="N129" i="2"/>
  <c r="BC129" i="2" s="1"/>
  <c r="BE130" i="2"/>
  <c r="BB133" i="2"/>
  <c r="N137" i="2"/>
  <c r="BC140" i="2"/>
  <c r="N138" i="2"/>
  <c r="N125" i="2"/>
  <c r="BC125" i="2" s="1"/>
  <c r="BB128" i="2"/>
  <c r="N139" i="2"/>
  <c r="BC128" i="2"/>
  <c r="N132" i="2"/>
  <c r="BE133" i="2"/>
  <c r="BD128" i="2"/>
  <c r="N127" i="2"/>
  <c r="BE128" i="2"/>
  <c r="BB130" i="2"/>
  <c r="N141" i="2"/>
  <c r="N124" i="2"/>
  <c r="N134" i="2"/>
  <c r="J99" i="2"/>
  <c r="N142" i="2"/>
  <c r="J101" i="2"/>
  <c r="T123" i="3"/>
  <c r="P136" i="3"/>
  <c r="R136" i="3"/>
  <c r="R123" i="3"/>
  <c r="T131" i="3"/>
  <c r="BH136" i="2"/>
  <c r="BH123" i="2"/>
  <c r="P123" i="3"/>
  <c r="T136" i="3"/>
  <c r="J91" i="3"/>
  <c r="F92" i="3"/>
  <c r="E111" i="3"/>
  <c r="J117" i="2"/>
  <c r="N131" i="2" l="1"/>
  <c r="BC124" i="2"/>
  <c r="N123" i="2"/>
  <c r="BC137" i="2"/>
  <c r="N136" i="2"/>
  <c r="J30" i="2"/>
  <c r="AG95" i="1" s="1"/>
  <c r="N131" i="3"/>
  <c r="N123" i="3"/>
  <c r="BE137" i="3"/>
  <c r="N136" i="3"/>
  <c r="BH122" i="2"/>
  <c r="BH121" i="2" s="1"/>
  <c r="BH124" i="3"/>
  <c r="BG124" i="3"/>
  <c r="BF124" i="3"/>
  <c r="BD124" i="3"/>
  <c r="BG140" i="3"/>
  <c r="BF140" i="3"/>
  <c r="BD140" i="3"/>
  <c r="BH140" i="3"/>
  <c r="BE124" i="3"/>
  <c r="BE140" i="3"/>
  <c r="BH138" i="3"/>
  <c r="BD138" i="3"/>
  <c r="BG138" i="3"/>
  <c r="BF138" i="3"/>
  <c r="BH130" i="3"/>
  <c r="BG130" i="3"/>
  <c r="BF130" i="3"/>
  <c r="BD130" i="3"/>
  <c r="BH143" i="3"/>
  <c r="BG143" i="3"/>
  <c r="BF143" i="3"/>
  <c r="BD143" i="3"/>
  <c r="BG132" i="3"/>
  <c r="BF132" i="3"/>
  <c r="BD132" i="3"/>
  <c r="BH132" i="3"/>
  <c r="BH137" i="3"/>
  <c r="BG137" i="3"/>
  <c r="BF137" i="3"/>
  <c r="BD137" i="3"/>
  <c r="BD127" i="3"/>
  <c r="BF127" i="3"/>
  <c r="BH127" i="3"/>
  <c r="BG127" i="3"/>
  <c r="J100" i="3"/>
  <c r="BE130" i="3"/>
  <c r="BE143" i="3"/>
  <c r="BH128" i="3"/>
  <c r="BF128" i="3"/>
  <c r="BD128" i="3"/>
  <c r="BG128" i="3"/>
  <c r="BF133" i="3"/>
  <c r="BD133" i="3"/>
  <c r="BG133" i="3"/>
  <c r="BH133" i="3"/>
  <c r="BE132" i="3"/>
  <c r="BH146" i="3"/>
  <c r="BG146" i="3"/>
  <c r="BF146" i="3"/>
  <c r="BD146" i="3"/>
  <c r="BD142" i="3"/>
  <c r="BH142" i="3"/>
  <c r="BG142" i="3"/>
  <c r="BF142" i="3"/>
  <c r="BF144" i="3"/>
  <c r="BH144" i="3"/>
  <c r="BG144" i="3"/>
  <c r="BD144" i="3"/>
  <c r="BD134" i="3"/>
  <c r="BF134" i="3"/>
  <c r="BG134" i="3"/>
  <c r="BH134" i="3"/>
  <c r="BE128" i="3"/>
  <c r="BE133" i="3"/>
  <c r="BG125" i="3"/>
  <c r="BF125" i="3"/>
  <c r="BD125" i="3"/>
  <c r="BH125" i="3"/>
  <c r="BF126" i="3"/>
  <c r="BD126" i="3"/>
  <c r="BH126" i="3"/>
  <c r="BG126" i="3"/>
  <c r="BE146" i="3"/>
  <c r="R122" i="3"/>
  <c r="R121" i="3" s="1"/>
  <c r="T122" i="3"/>
  <c r="T121" i="3" s="1"/>
  <c r="BE144" i="3"/>
  <c r="BE134" i="3"/>
  <c r="BH139" i="3"/>
  <c r="BG139" i="3"/>
  <c r="BF139" i="3"/>
  <c r="BD139" i="3"/>
  <c r="BE125" i="3"/>
  <c r="BJ122" i="3"/>
  <c r="J122" i="3" s="1"/>
  <c r="J97" i="3" s="1"/>
  <c r="J98" i="3"/>
  <c r="BF132" i="2"/>
  <c r="BE132" i="2"/>
  <c r="BD132" i="2"/>
  <c r="BB132" i="2"/>
  <c r="BC132" i="2"/>
  <c r="BF144" i="2"/>
  <c r="BE144" i="2"/>
  <c r="BD144" i="2"/>
  <c r="BB144" i="2"/>
  <c r="BF141" i="2"/>
  <c r="BB141" i="2"/>
  <c r="BE141" i="2"/>
  <c r="BD141" i="2"/>
  <c r="BC144" i="2"/>
  <c r="BF142" i="2"/>
  <c r="BE142" i="2"/>
  <c r="BB142" i="2"/>
  <c r="BD142" i="2"/>
  <c r="BB139" i="2"/>
  <c r="BF139" i="2"/>
  <c r="BE139" i="2"/>
  <c r="BD139" i="2"/>
  <c r="BF134" i="2"/>
  <c r="BE134" i="2"/>
  <c r="BB134" i="2"/>
  <c r="BD134" i="2"/>
  <c r="BB127" i="2"/>
  <c r="BD127" i="2"/>
  <c r="BF127" i="2"/>
  <c r="BE127" i="2"/>
  <c r="BC139" i="2"/>
  <c r="BF135" i="2"/>
  <c r="BE135" i="2"/>
  <c r="BD135" i="2"/>
  <c r="BB135" i="2"/>
  <c r="BC141" i="2"/>
  <c r="BE137" i="2"/>
  <c r="BD137" i="2"/>
  <c r="BB137" i="2"/>
  <c r="BF137" i="2"/>
  <c r="J100" i="2"/>
  <c r="BC134" i="2"/>
  <c r="BC127" i="2"/>
  <c r="BC135" i="2"/>
  <c r="BD138" i="2"/>
  <c r="BB138" i="2"/>
  <c r="BF138" i="2"/>
  <c r="BE138" i="2"/>
  <c r="BC142" i="2"/>
  <c r="BC138" i="2"/>
  <c r="BD124" i="2"/>
  <c r="BB124" i="2"/>
  <c r="BF124" i="2"/>
  <c r="BE124" i="2"/>
  <c r="BD125" i="2"/>
  <c r="BB125" i="2"/>
  <c r="BF125" i="2"/>
  <c r="BE125" i="2"/>
  <c r="BF129" i="2"/>
  <c r="BE129" i="2"/>
  <c r="BD129" i="2"/>
  <c r="BB129" i="2"/>
  <c r="P122" i="3"/>
  <c r="P121" i="3" s="1"/>
  <c r="J97" i="2"/>
  <c r="N122" i="3" l="1"/>
  <c r="N121" i="3" s="1"/>
  <c r="J39" i="3" s="1"/>
  <c r="AN96" i="1" s="1"/>
  <c r="F33" i="3"/>
  <c r="J33" i="3"/>
  <c r="F35" i="3"/>
  <c r="F36" i="3"/>
  <c r="F37" i="3"/>
  <c r="BJ121" i="3"/>
  <c r="J121" i="3" s="1"/>
  <c r="J96" i="3" s="1"/>
  <c r="F37" i="2"/>
  <c r="J33" i="2"/>
  <c r="J118" i="2" s="1"/>
  <c r="J91" i="2" s="1"/>
  <c r="J89" i="2" s="1"/>
  <c r="F33" i="2"/>
  <c r="J98" i="2"/>
  <c r="N122" i="2"/>
  <c r="N121" i="2" s="1"/>
  <c r="J39" i="2" s="1"/>
  <c r="AN95" i="1" s="1"/>
  <c r="F35" i="2"/>
  <c r="F36" i="2"/>
  <c r="J96" i="2"/>
  <c r="AK35" i="1" l="1"/>
  <c r="J30" i="3"/>
  <c r="AG96" i="1" s="1"/>
  <c r="AK26" i="1" s="1"/>
  <c r="F34" i="2"/>
  <c r="J34" i="2"/>
  <c r="AK30" i="1" l="1"/>
  <c r="W29" i="1"/>
  <c r="W30" i="1"/>
  <c r="F34" i="3"/>
  <c r="J34" i="3"/>
</calcChain>
</file>

<file path=xl/sharedStrings.xml><?xml version="1.0" encoding="utf-8"?>
<sst xmlns="http://schemas.openxmlformats.org/spreadsheetml/2006/main" count="922" uniqueCount="222">
  <si>
    <t>Export Komplet</t>
  </si>
  <si>
    <t/>
  </si>
  <si>
    <t>2.0</t>
  </si>
  <si>
    <t>ZAMOK</t>
  </si>
  <si>
    <t>False</t>
  </si>
  <si>
    <t>{6ea4fd18-75f4-43d5-9f13-373a3b829248}</t>
  </si>
  <si>
    <t>20</t>
  </si>
  <si>
    <t>REKAPITULÁCIA STAVBY</t>
  </si>
  <si>
    <t>v ---  nižšie sa nachádzajú doplnkové a pomocné údaje k zostavám  --- v</t>
  </si>
  <si>
    <t>Návod na vyplnenie</t>
  </si>
  <si>
    <t>Kód:</t>
  </si>
  <si>
    <t>02-04/2022</t>
  </si>
  <si>
    <t>Stavba:</t>
  </si>
  <si>
    <t>Rekonštrukcia chodníkov v obci Lenártovce</t>
  </si>
  <si>
    <t>JKSO:</t>
  </si>
  <si>
    <t>KS:</t>
  </si>
  <si>
    <t>Miesto:</t>
  </si>
  <si>
    <t>Lenártovce</t>
  </si>
  <si>
    <t>Dátum:</t>
  </si>
  <si>
    <t>Objednávateľ:</t>
  </si>
  <si>
    <t>IČO:</t>
  </si>
  <si>
    <t>Obec Lenártovce</t>
  </si>
  <si>
    <t>IČ DPH:</t>
  </si>
  <si>
    <t>Zhotoviteľ:</t>
  </si>
  <si>
    <t>Projektant:</t>
  </si>
  <si>
    <t xml:space="preserve"> </t>
  </si>
  <si>
    <t>Spracovateľ: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</si>
  <si>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</si>
  <si>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</si>
  <si>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</si>
  <si>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</si>
  <si>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</si>
  <si>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</si>
  <si>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</si>
  <si>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</si>
  <si>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</si>
  <si>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</si>
  <si>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</si>
  <si>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</si>
  <si>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</si>
  <si>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</si>
  <si>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</si>
  <si>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</si>
  <si>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</si>
  <si>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</si>
  <si>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</si>
  <si>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</si>
  <si>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</si>
  <si>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</si>
  <si>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</si>
  <si>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</si>
  <si>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</si>
  <si>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</si>
  <si>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</si>
  <si>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</si>
  <si>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</si>
  <si>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</si>
  <si>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</si>
  <si>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</si>
  <si>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</si>
  <si>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</si>
  <si>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</si>
  <si>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</si>
  <si>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</si>
  <si>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</si>
  <si>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</si>
  <si>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</si>
  <si>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</si>
  <si>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</si>
  <si>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###NOIMPORT###</t>
  </si>
  <si>
    <t>IMPORT</t>
  </si>
  <si>
    <t>{00000000-0000-0000-0000-000000000000}</t>
  </si>
  <si>
    <t>/</t>
  </si>
  <si>
    <t>02-04.1/2022</t>
  </si>
  <si>
    <t>Vetva - A</t>
  </si>
  <si>
    <t>STA</t>
  </si>
  <si>
    <t>1</t>
  </si>
  <si>
    <t>{017e6561-18a9-4432-9398-763af06de47b}</t>
  </si>
  <si>
    <t>02-04.2/2022</t>
  </si>
  <si>
    <t>Vetva - B</t>
  </si>
  <si>
    <t>{87b301f8-34ee-437d-b1ba-8fb3c26af340}</t>
  </si>
  <si>
    <t>KRYCÍ LIST ROZPOČTU</t>
  </si>
  <si>
    <t>Objekt:</t>
  </si>
  <si>
    <t>02-04.1/2022 - Vetva - A</t>
  </si>
  <si>
    <t>REKAPITULÁCIA ROZPOČTU</t>
  </si>
  <si>
    <t>Kód dielu - Popis</t>
  </si>
  <si>
    <t>Cena celkom [EUR]</t>
  </si>
  <si>
    <t>Náklady z rozpočtu</t>
  </si>
  <si>
    <t>-1</t>
  </si>
  <si>
    <t>HSV - Práce a dodávky HSV</t>
  </si>
  <si>
    <t xml:space="preserve">    1 - Zemné práce</t>
  </si>
  <si>
    <t xml:space="preserve">    5 - Komunikácie</t>
  </si>
  <si>
    <t xml:space="preserve">    9 - Ostatné konštrukcie a práce-búranie</t>
  </si>
  <si>
    <t xml:space="preserve">    99 - Presun hmôt HSV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</si>
  <si>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</si>
  <si>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</si>
  <si>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</si>
  <si>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</si>
  <si>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</si>
  <si>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</si>
  <si>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</si>
  <si>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</si>
  <si>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</si>
  <si>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</si>
  <si>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</si>
  <si>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</si>
  <si>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</si>
  <si>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</si>
  <si>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</si>
  <si>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Zemné práce</t>
  </si>
  <si>
    <t>K</t>
  </si>
  <si>
    <t>113106121.S</t>
  </si>
  <si>
    <t>Rozoberanie dlažby, z betónových alebo kamenin. dlaždíc, dosiek alebo tvaroviek,  -0,13800t</t>
  </si>
  <si>
    <t>m2</t>
  </si>
  <si>
    <t>4</t>
  </si>
  <si>
    <t>2</t>
  </si>
  <si>
    <t>1572936400</t>
  </si>
  <si>
    <t>113307111.S</t>
  </si>
  <si>
    <t>Odstránenie podkladu v ploche do 200 m2 z kameniva ťaženého, hr. do 100mm,  -0,16000t</t>
  </si>
  <si>
    <t>619902539</t>
  </si>
  <si>
    <t>3</t>
  </si>
  <si>
    <t>113307122.S</t>
  </si>
  <si>
    <t>Odstránenie podkladu v ploche do 200 m2 z kameniva hrubého drveného, hr.100 do 200 mm,  -0,23500t</t>
  </si>
  <si>
    <t>-1273276479</t>
  </si>
  <si>
    <t>122301101.S</t>
  </si>
  <si>
    <t>Odkopávka a prekopávka nezapažená v hornine 4, do 100 m3</t>
  </si>
  <si>
    <t>m3</t>
  </si>
  <si>
    <t>1407453135</t>
  </si>
  <si>
    <t>5</t>
  </si>
  <si>
    <t>122301109.S</t>
  </si>
  <si>
    <t>Odkopávky a prekopávky nezapažené. Príplatok za lepivosť horniny 4</t>
  </si>
  <si>
    <t>-800735381</t>
  </si>
  <si>
    <t>6</t>
  </si>
  <si>
    <t>162201102.S</t>
  </si>
  <si>
    <t>Vodorovné premiestnenie výkopku z horniny 1-4 nad 20-50m</t>
  </si>
  <si>
    <t>1479888942</t>
  </si>
  <si>
    <t>7</t>
  </si>
  <si>
    <t>162401102.S</t>
  </si>
  <si>
    <t>Vodorovné premiestnenie výkopku  po spevnenej ceste z  horniny tr.1-4, do 100 m3 na vzdialenosť do 2000 m</t>
  </si>
  <si>
    <t>1608708414</t>
  </si>
  <si>
    <t>Komunikácie</t>
  </si>
  <si>
    <t>8</t>
  </si>
  <si>
    <t>564851111.S</t>
  </si>
  <si>
    <t>Podklad zo štrkodrviny s rozprestretím a zhutnením, po zhutnení hr. 150 mm</t>
  </si>
  <si>
    <t>-116704136</t>
  </si>
  <si>
    <t>9</t>
  </si>
  <si>
    <t>564851111.S.1</t>
  </si>
  <si>
    <t>-576511413</t>
  </si>
  <si>
    <t>10</t>
  </si>
  <si>
    <t>596911143.S</t>
  </si>
  <si>
    <t>Kladenie betónovej zámkovej dlažby komunikácií pre peších hr. 60 mm pre peších nad 100 do 300 m2 so zriadením lôžka z kameniva hr. 30 mm</t>
  </si>
  <si>
    <t>291629745</t>
  </si>
  <si>
    <t>11</t>
  </si>
  <si>
    <t>M</t>
  </si>
  <si>
    <t>592460007700.S</t>
  </si>
  <si>
    <t>Dlažba betónová farba zelená</t>
  </si>
  <si>
    <t>-724814142</t>
  </si>
  <si>
    <t>Ostatné konštrukcie a práce-búranie</t>
  </si>
  <si>
    <t>12</t>
  </si>
  <si>
    <t>916561112.S</t>
  </si>
  <si>
    <t>Osadenie záhonového alebo parkového obrubníka betón., do lôžka z bet. pros. tr. C 16/20 s bočnou oporou</t>
  </si>
  <si>
    <t>m</t>
  </si>
  <si>
    <t>-1750722772</t>
  </si>
  <si>
    <t>13</t>
  </si>
  <si>
    <t>592170001800.S</t>
  </si>
  <si>
    <t>Obrubník parkový, lxšxv 1000x50x200 mm</t>
  </si>
  <si>
    <t>ks</t>
  </si>
  <si>
    <t>-647151170</t>
  </si>
  <si>
    <t>14</t>
  </si>
  <si>
    <t>979081111.S</t>
  </si>
  <si>
    <t>Odvoz sutiny a vybúraných hmôt na skládku do 1 km</t>
  </si>
  <si>
    <t>t</t>
  </si>
  <si>
    <t>1202012431</t>
  </si>
  <si>
    <t>15</t>
  </si>
  <si>
    <t>979081121.S</t>
  </si>
  <si>
    <t>Odvoz sutiny a vybúraných hmôt na skládku za každý ďalší 1 km</t>
  </si>
  <si>
    <t>637998060</t>
  </si>
  <si>
    <t>16</t>
  </si>
  <si>
    <t>979082111.S</t>
  </si>
  <si>
    <t>Vnútrostavenisková doprava sutiny a vybúraných hmôt do 10 m</t>
  </si>
  <si>
    <t>2090872380</t>
  </si>
  <si>
    <t>17</t>
  </si>
  <si>
    <t>979082121.S</t>
  </si>
  <si>
    <t>Vnútrostavenisková doprava sutiny a vybúraných hmôt za každých ďalších 5 m</t>
  </si>
  <si>
    <t>-2010564240</t>
  </si>
  <si>
    <t>99</t>
  </si>
  <si>
    <t>Presun hmôt HSV</t>
  </si>
  <si>
    <t>18</t>
  </si>
  <si>
    <t>998223011.S</t>
  </si>
  <si>
    <t>Presun hmôt pre pozemné komunikácie s krytom dláždeným (822 2.3, 822 5.3) akejkoľvek dĺžky objektu</t>
  </si>
  <si>
    <t>113475741</t>
  </si>
  <si>
    <t>02-04.2/2022 - Vetva - B</t>
  </si>
  <si>
    <t>1671772131</t>
  </si>
  <si>
    <t>-346130503</t>
  </si>
  <si>
    <t>1222636456</t>
  </si>
  <si>
    <t>-1100860685</t>
  </si>
  <si>
    <t>503969510</t>
  </si>
  <si>
    <t>1560252024</t>
  </si>
  <si>
    <t>687533966</t>
  </si>
  <si>
    <t>-1533472448</t>
  </si>
  <si>
    <t>-1240360475</t>
  </si>
  <si>
    <t>491965212</t>
  </si>
  <si>
    <t>1174545282</t>
  </si>
  <si>
    <t>-296054071</t>
  </si>
  <si>
    <t>-1432162684</t>
  </si>
  <si>
    <t>917831612.S</t>
  </si>
  <si>
    <t>Osadenie palisád oblých betónových do betónu dĺžky 60 cm - do radu</t>
  </si>
  <si>
    <t>-955537460</t>
  </si>
  <si>
    <t>592170006110.S</t>
  </si>
  <si>
    <t>Palisáda betónová zámková, d 110 mm, dĺžky 600 mm</t>
  </si>
  <si>
    <t>104910235</t>
  </si>
  <si>
    <t>1778983632</t>
  </si>
  <si>
    <t>-228952784</t>
  </si>
  <si>
    <t>1925150299</t>
  </si>
  <si>
    <t>19</t>
  </si>
  <si>
    <t>308086714</t>
  </si>
  <si>
    <t>1036655148</t>
  </si>
  <si>
    <t>Cena celkom bez DPH [EUR]</t>
  </si>
  <si>
    <t>Cena vrátane DPH [EUR]</t>
  </si>
  <si>
    <t>Vyberte</t>
  </si>
  <si>
    <t>Kombinovaná</t>
  </si>
  <si>
    <r>
      <t xml:space="preserve">Meniť je možné iba bunky so </t>
    </r>
    <r>
      <rPr>
        <b/>
        <sz val="8"/>
        <rFont val="Arial CE"/>
        <charset val="238"/>
      </rPr>
      <t>žltým</t>
    </r>
    <r>
      <rPr>
        <b/>
        <sz val="8"/>
        <rFont val="Arial CE"/>
      </rPr>
      <t xml:space="preserve"> podfarbením!
1) na prvom liste Rekapitulácie stavby vyplňte v zostave
    a) Rekapitulácia stavby
       - údaje o Zhotoviteľovi
         (prenesú sa do ostatných zostáv aj v iných listoch)
    b) Rekapitulácia objektov stavby
       - potrebné Ostatné náklady
2) na vybraných listoch vyplňte v zostave
    a) Krycí list
       - údaje o Zhotoviteľovi, pokiaľ sa líšia od údajov o Zhotoviteľovi na Rekapitulácii stavby
         (údaje se prenesú do ostatných zostav v danom liste)
    b) Rekapitulácia rozpočtu
       - potrebné Ostatné náklady
    c) Celkové náklady za stavbu
       - ceny na položkách
       - množstvo, pokiaľ má žlté podfarbenie
       - a v prípade potreby poznámku (tá je v skrytom stĺpci)                              3) Pri DPH je štandardne nastavená hodnota 20%. Registrované sociálne podniky pri niektorých položkách môžu použiť 10% sadzbu DPH, čo je možné výberom v rozbaľovacom menu pri položke DPH (označená </t>
    </r>
    <r>
      <rPr>
        <b/>
        <sz val="8"/>
        <color rgb="FFFF0000"/>
        <rFont val="Arial CE"/>
        <charset val="238"/>
      </rPr>
      <t>červeným</t>
    </r>
    <r>
      <rPr>
        <b/>
        <sz val="8"/>
        <rFont val="Arial CE"/>
      </rPr>
      <t xml:space="preserve"> podfarbením).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</si>
</sst>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38" x14ac:knownFonts="1">
    <font>
      <sz val="11"/>
      <color theme="1"/>
      <name val="Calibri"/>
      <family val="2"/>
      <charset val="238"/>
      <scheme val="minor"/>
    </font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10"/>
      <name val="Arial CE"/>
    </font>
    <font>
      <sz val="10"/>
      <color rgb="FFFFFFFF"/>
      <name val="Arial CE"/>
    </font>
    <font>
      <b/>
      <sz val="10"/>
      <color rgb="FFFFFFFF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  <family val="1"/>
      <charset val="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family val="2"/>
      <charset val="238"/>
      <scheme val="minor"/>
    </font>
    <font>
      <b/>
      <sz val="8"/>
      <color rgb="FFFF0000"/>
      <name val="Arial CE"/>
      <charset val="238"/>
    </font>
    <font>
      <b/>
      <sz val="8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3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rgb="FF000000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rgb="FF969696"/>
      </top>
      <bottom/>
      <diagonal/>
    </border>
    <border>
      <left/>
      <right style="hair">
        <color indexed="64"/>
      </right>
      <top style="hair">
        <color rgb="FF000000"/>
      </top>
      <bottom style="hair">
        <color rgb="FF000000"/>
      </bottom>
      <diagonal/>
    </border>
    <border>
      <left/>
      <right style="hair">
        <color indexed="64"/>
      </right>
      <top style="hair">
        <color rgb="FF000000"/>
      </top>
      <bottom/>
      <diagonal/>
    </border>
    <border>
      <left/>
      <right style="hair">
        <color indexed="64"/>
      </right>
      <top/>
      <bottom style="hair">
        <color rgb="FF000000"/>
      </bottom>
      <diagonal/>
    </border>
  </borders>
  <cellStyleXfs count="3">
    <xf numFmtId="0" fontId="0" fillId="0" borderId="0"/>
    <xf numFmtId="0" fontId="1" fillId="0" borderId="0"/>
    <xf numFmtId="0" fontId="35" fillId="0" borderId="0" applyNumberFormat="0" applyFill="0" applyBorder="0" applyAlignment="0" applyProtection="0"/>
  </cellStyleXfs>
  <cellXfs count="284">
    <xf numFmtId="0" fontId="0" fillId="0" borderId="0" xfId="0"/>
    <xf numFmtId="0" fontId="0" fillId="2" borderId="1" xfId="0" applyFill="1" applyBorder="1" applyProtection="1"/>
    <xf numFmtId="0" fontId="0" fillId="2" borderId="2" xfId="0" applyFill="1" applyBorder="1" applyProtection="1"/>
    <xf numFmtId="0" fontId="0" fillId="2" borderId="3" xfId="0" applyFill="1" applyBorder="1" applyProtection="1"/>
    <xf numFmtId="0" fontId="11" fillId="2" borderId="0" xfId="0" applyFont="1" applyFill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top"/>
    </xf>
    <xf numFmtId="0" fontId="4" fillId="2" borderId="0" xfId="0" applyFont="1" applyFill="1" applyAlignment="1" applyProtection="1">
      <alignment horizontal="left" vertical="top"/>
    </xf>
    <xf numFmtId="0" fontId="0" fillId="2" borderId="4" xfId="0" applyFill="1" applyBorder="1" applyProtection="1"/>
    <xf numFmtId="0" fontId="0" fillId="2" borderId="3" xfId="0" applyFont="1" applyFill="1" applyBorder="1" applyAlignment="1" applyProtection="1">
      <alignment vertical="center"/>
    </xf>
    <xf numFmtId="0" fontId="14" fillId="2" borderId="5" xfId="0" applyFont="1" applyFill="1" applyBorder="1" applyAlignment="1" applyProtection="1">
      <alignment horizontal="left" vertical="center"/>
    </xf>
    <xf numFmtId="0" fontId="2" fillId="2" borderId="3" xfId="0" applyFont="1" applyFill="1" applyBorder="1" applyAlignment="1" applyProtection="1">
      <alignment vertical="center"/>
    </xf>
    <xf numFmtId="0" fontId="15" fillId="2" borderId="0" xfId="0" applyFont="1" applyFill="1" applyAlignment="1" applyProtection="1">
      <alignment horizontal="left" vertical="center"/>
    </xf>
    <xf numFmtId="0" fontId="5" fillId="2" borderId="6" xfId="0" applyFont="1" applyFill="1" applyBorder="1" applyAlignment="1" applyProtection="1">
      <alignment horizontal="left" vertical="center"/>
    </xf>
    <xf numFmtId="0" fontId="5" fillId="2" borderId="7" xfId="0" applyFont="1" applyFill="1" applyBorder="1" applyAlignment="1" applyProtection="1">
      <alignment horizontal="center" vertical="center"/>
    </xf>
    <xf numFmtId="0" fontId="0" fillId="2" borderId="3" xfId="0" applyFill="1" applyBorder="1" applyAlignment="1" applyProtection="1">
      <alignment vertical="center"/>
    </xf>
    <xf numFmtId="0" fontId="0" fillId="2" borderId="0" xfId="0" applyFill="1" applyAlignment="1" applyProtection="1">
      <alignment vertical="center"/>
    </xf>
    <xf numFmtId="0" fontId="18" fillId="2" borderId="4" xfId="0" applyFont="1" applyFill="1" applyBorder="1" applyAlignment="1" applyProtection="1">
      <alignment horizontal="left" vertical="center"/>
    </xf>
    <xf numFmtId="0" fontId="0" fillId="2" borderId="4" xfId="0" applyFill="1" applyBorder="1" applyAlignment="1" applyProtection="1">
      <alignment vertical="center"/>
    </xf>
    <xf numFmtId="0" fontId="2" fillId="2" borderId="5" xfId="0" applyFont="1" applyFill="1" applyBorder="1" applyAlignment="1" applyProtection="1">
      <alignment horizontal="left" vertical="center"/>
    </xf>
    <xf numFmtId="0" fontId="0" fillId="2" borderId="4" xfId="0" applyFont="1" applyFill="1" applyBorder="1" applyAlignment="1" applyProtection="1">
      <alignment vertical="center"/>
    </xf>
    <xf numFmtId="0" fontId="0" fillId="2" borderId="9" xfId="0" applyFont="1" applyFill="1" applyBorder="1" applyAlignment="1" applyProtection="1">
      <alignment vertical="center"/>
    </xf>
    <xf numFmtId="0" fontId="0" fillId="2" borderId="10" xfId="0" applyFont="1" applyFill="1" applyBorder="1" applyAlignment="1" applyProtection="1">
      <alignment vertical="center"/>
    </xf>
    <xf numFmtId="0" fontId="0" fillId="2" borderId="1" xfId="0" applyFont="1" applyFill="1" applyBorder="1" applyAlignment="1" applyProtection="1">
      <alignment vertical="center"/>
    </xf>
    <xf numFmtId="0" fontId="0" fillId="2" borderId="2" xfId="0" applyFont="1" applyFill="1" applyBorder="1" applyAlignment="1" applyProtection="1">
      <alignment vertical="center"/>
    </xf>
    <xf numFmtId="0" fontId="3" fillId="2" borderId="3" xfId="0" applyFont="1" applyFill="1" applyBorder="1" applyAlignment="1" applyProtection="1">
      <alignment vertical="center"/>
    </xf>
    <xf numFmtId="0" fontId="4" fillId="2" borderId="3" xfId="0" applyFont="1" applyFill="1" applyBorder="1" applyAlignment="1" applyProtection="1">
      <alignment vertical="center"/>
    </xf>
    <xf numFmtId="0" fontId="4" fillId="2" borderId="0" xfId="0" applyFont="1" applyFill="1" applyAlignment="1" applyProtection="1">
      <alignment horizontal="left" vertical="center"/>
    </xf>
    <xf numFmtId="0" fontId="14" fillId="2" borderId="0" xfId="0" applyFont="1" applyFill="1" applyAlignment="1" applyProtection="1">
      <alignment vertical="center"/>
    </xf>
    <xf numFmtId="0" fontId="0" fillId="2" borderId="15" xfId="0" applyFont="1" applyFill="1" applyBorder="1" applyAlignment="1" applyProtection="1">
      <alignment vertical="center"/>
    </xf>
    <xf numFmtId="0" fontId="21" fillId="2" borderId="0" xfId="0" applyFont="1" applyFill="1" applyAlignment="1" applyProtection="1">
      <alignment horizontal="center" vertical="center"/>
    </xf>
    <xf numFmtId="0" fontId="22" fillId="2" borderId="16" xfId="0" applyFont="1" applyFill="1" applyBorder="1" applyAlignment="1" applyProtection="1">
      <alignment horizontal="center" vertical="center" wrapText="1"/>
    </xf>
    <xf numFmtId="0" fontId="22" fillId="2" borderId="17" xfId="0" applyFont="1" applyFill="1" applyBorder="1" applyAlignment="1" applyProtection="1">
      <alignment horizontal="center" vertical="center" wrapText="1"/>
    </xf>
    <xf numFmtId="0" fontId="22" fillId="2" borderId="18" xfId="0" applyFont="1" applyFill="1" applyBorder="1" applyAlignment="1" applyProtection="1">
      <alignment horizontal="center" vertical="center" wrapText="1"/>
    </xf>
    <xf numFmtId="0" fontId="0" fillId="2" borderId="11" xfId="0" applyFont="1" applyFill="1" applyBorder="1" applyAlignment="1" applyProtection="1">
      <alignment vertical="center"/>
    </xf>
    <xf numFmtId="0" fontId="0" fillId="2" borderId="12" xfId="0" applyFont="1" applyFill="1" applyBorder="1" applyAlignment="1" applyProtection="1">
      <alignment vertical="center"/>
    </xf>
    <xf numFmtId="0" fontId="0" fillId="2" borderId="13" xfId="0" applyFont="1" applyFill="1" applyBorder="1" applyAlignment="1" applyProtection="1">
      <alignment vertical="center"/>
    </xf>
    <xf numFmtId="0" fontId="5" fillId="2" borderId="3" xfId="0" applyFont="1" applyFill="1" applyBorder="1" applyAlignment="1" applyProtection="1">
      <alignment vertical="center"/>
    </xf>
    <xf numFmtId="0" fontId="23" fillId="2" borderId="0" xfId="0" applyFont="1" applyFill="1" applyAlignment="1" applyProtection="1">
      <alignment horizontal="left" vertical="center"/>
    </xf>
    <xf numFmtId="0" fontId="23" fillId="2" borderId="0" xfId="0" applyFont="1" applyFill="1" applyAlignment="1" applyProtection="1">
      <alignment vertical="center"/>
    </xf>
    <xf numFmtId="0" fontId="5" fillId="2" borderId="0" xfId="0" applyFont="1" applyFill="1" applyAlignment="1" applyProtection="1">
      <alignment horizontal="center" vertical="center"/>
    </xf>
    <xf numFmtId="4" fontId="19" fillId="2" borderId="14" xfId="0" applyNumberFormat="1" applyFont="1" applyFill="1" applyBorder="1" applyAlignment="1" applyProtection="1">
      <alignment vertical="center"/>
    </xf>
    <xf numFmtId="4" fontId="19" fillId="2" borderId="0" xfId="0" applyNumberFormat="1" applyFont="1" applyFill="1" applyBorder="1" applyAlignment="1" applyProtection="1">
      <alignment vertical="center"/>
    </xf>
    <xf numFmtId="166" fontId="19" fillId="2" borderId="0" xfId="0" applyNumberFormat="1" applyFont="1" applyFill="1" applyBorder="1" applyAlignment="1" applyProtection="1">
      <alignment vertical="center"/>
    </xf>
    <xf numFmtId="4" fontId="19" fillId="2" borderId="15" xfId="0" applyNumberFormat="1" applyFont="1" applyFill="1" applyBorder="1" applyAlignment="1" applyProtection="1">
      <alignment vertical="center"/>
    </xf>
    <xf numFmtId="0" fontId="6" fillId="2" borderId="3" xfId="0" applyFont="1" applyFill="1" applyBorder="1" applyAlignment="1" applyProtection="1">
      <alignment vertical="center"/>
    </xf>
    <xf numFmtId="0" fontId="26" fillId="2" borderId="0" xfId="0" applyFont="1" applyFill="1" applyAlignment="1" applyProtection="1">
      <alignment vertical="center"/>
    </xf>
    <xf numFmtId="0" fontId="4" fillId="2" borderId="0" xfId="0" applyFont="1" applyFill="1" applyAlignment="1" applyProtection="1">
      <alignment horizontal="center" vertical="center"/>
    </xf>
    <xf numFmtId="4" fontId="28" fillId="2" borderId="14" xfId="0" applyNumberFormat="1" applyFont="1" applyFill="1" applyBorder="1" applyAlignment="1" applyProtection="1">
      <alignment vertical="center"/>
    </xf>
    <xf numFmtId="4" fontId="28" fillId="2" borderId="0" xfId="0" applyNumberFormat="1" applyFont="1" applyFill="1" applyBorder="1" applyAlignment="1" applyProtection="1">
      <alignment vertical="center"/>
    </xf>
    <xf numFmtId="166" fontId="28" fillId="2" borderId="0" xfId="0" applyNumberFormat="1" applyFont="1" applyFill="1" applyBorder="1" applyAlignment="1" applyProtection="1">
      <alignment vertical="center"/>
    </xf>
    <xf numFmtId="4" fontId="28" fillId="2" borderId="15" xfId="0" applyNumberFormat="1" applyFont="1" applyFill="1" applyBorder="1" applyAlignment="1" applyProtection="1">
      <alignment vertical="center"/>
    </xf>
    <xf numFmtId="4" fontId="28" fillId="2" borderId="19" xfId="0" applyNumberFormat="1" applyFont="1" applyFill="1" applyBorder="1" applyAlignment="1" applyProtection="1">
      <alignment vertical="center"/>
    </xf>
    <xf numFmtId="4" fontId="28" fillId="2" borderId="20" xfId="0" applyNumberFormat="1" applyFont="1" applyFill="1" applyBorder="1" applyAlignment="1" applyProtection="1">
      <alignment vertical="center"/>
    </xf>
    <xf numFmtId="166" fontId="28" fillId="2" borderId="20" xfId="0" applyNumberFormat="1" applyFont="1" applyFill="1" applyBorder="1" applyAlignment="1" applyProtection="1">
      <alignment vertical="center"/>
    </xf>
    <xf numFmtId="4" fontId="28" fillId="2" borderId="21" xfId="0" applyNumberFormat="1" applyFont="1" applyFill="1" applyBorder="1" applyAlignment="1" applyProtection="1">
      <alignment vertical="center"/>
    </xf>
    <xf numFmtId="0" fontId="21" fillId="2" borderId="0" xfId="0" applyFont="1" applyFill="1" applyAlignment="1" applyProtection="1">
      <alignment horizontal="left" vertical="center"/>
    </xf>
    <xf numFmtId="0" fontId="21" fillId="2" borderId="0" xfId="0" applyFont="1" applyFill="1" applyAlignment="1" applyProtection="1">
      <alignment horizontal="right" vertical="center"/>
    </xf>
    <xf numFmtId="0" fontId="30" fillId="2" borderId="0" xfId="0" applyFont="1" applyFill="1" applyAlignment="1" applyProtection="1">
      <alignment horizontal="left" vertical="center"/>
    </xf>
    <xf numFmtId="0" fontId="7" fillId="2" borderId="3" xfId="0" applyFont="1" applyFill="1" applyBorder="1" applyAlignment="1" applyProtection="1">
      <alignment vertical="center"/>
    </xf>
    <xf numFmtId="0" fontId="7" fillId="2" borderId="0" xfId="0" applyFont="1" applyFill="1" applyAlignment="1" applyProtection="1">
      <alignment vertical="center"/>
    </xf>
    <xf numFmtId="0" fontId="7" fillId="2" borderId="20" xfId="0" applyFont="1" applyFill="1" applyBorder="1" applyAlignment="1" applyProtection="1">
      <alignment horizontal="left" vertical="center"/>
    </xf>
    <xf numFmtId="0" fontId="7" fillId="2" borderId="20" xfId="0" applyFont="1" applyFill="1" applyBorder="1" applyAlignment="1" applyProtection="1">
      <alignment vertical="center"/>
    </xf>
    <xf numFmtId="4" fontId="7" fillId="2" borderId="20" xfId="0" applyNumberFormat="1" applyFont="1" applyFill="1" applyBorder="1" applyAlignment="1" applyProtection="1">
      <alignment vertical="center"/>
    </xf>
    <xf numFmtId="0" fontId="8" fillId="2" borderId="3" xfId="0" applyFont="1" applyFill="1" applyBorder="1" applyAlignment="1" applyProtection="1">
      <alignment vertical="center"/>
    </xf>
    <xf numFmtId="0" fontId="8" fillId="2" borderId="0" xfId="0" applyFont="1" applyFill="1" applyAlignment="1" applyProtection="1">
      <alignment vertical="center"/>
    </xf>
    <xf numFmtId="0" fontId="8" fillId="2" borderId="20" xfId="0" applyFont="1" applyFill="1" applyBorder="1" applyAlignment="1" applyProtection="1">
      <alignment horizontal="left" vertical="center"/>
    </xf>
    <xf numFmtId="0" fontId="8" fillId="2" borderId="20" xfId="0" applyFont="1" applyFill="1" applyBorder="1" applyAlignment="1" applyProtection="1">
      <alignment vertical="center"/>
    </xf>
    <xf numFmtId="4" fontId="8" fillId="2" borderId="20" xfId="0" applyNumberFormat="1" applyFont="1" applyFill="1" applyBorder="1" applyAlignment="1" applyProtection="1">
      <alignment vertical="center"/>
    </xf>
    <xf numFmtId="166" fontId="31" fillId="2" borderId="12" xfId="0" applyNumberFormat="1" applyFont="1" applyFill="1" applyBorder="1" applyAlignment="1" applyProtection="1"/>
    <xf numFmtId="166" fontId="31" fillId="2" borderId="13" xfId="0" applyNumberFormat="1" applyFont="1" applyFill="1" applyBorder="1" applyAlignment="1" applyProtection="1"/>
    <xf numFmtId="0" fontId="9" fillId="2" borderId="14" xfId="0" applyFont="1" applyFill="1" applyBorder="1" applyAlignment="1" applyProtection="1"/>
    <xf numFmtId="0" fontId="9" fillId="2" borderId="0" xfId="0" applyFont="1" applyFill="1" applyBorder="1" applyAlignment="1" applyProtection="1"/>
    <xf numFmtId="166" fontId="9" fillId="2" borderId="0" xfId="0" applyNumberFormat="1" applyFont="1" applyFill="1" applyBorder="1" applyAlignment="1" applyProtection="1"/>
    <xf numFmtId="166" fontId="9" fillId="2" borderId="15" xfId="0" applyNumberFormat="1" applyFont="1" applyFill="1" applyBorder="1" applyAlignment="1" applyProtection="1"/>
    <xf numFmtId="166" fontId="22" fillId="2" borderId="0" xfId="0" applyNumberFormat="1" applyFont="1" applyFill="1" applyBorder="1" applyAlignment="1" applyProtection="1">
      <alignment vertical="center"/>
    </xf>
    <xf numFmtId="166" fontId="22" fillId="2" borderId="15" xfId="0" applyNumberFormat="1" applyFont="1" applyFill="1" applyBorder="1" applyAlignment="1" applyProtection="1">
      <alignment vertical="center"/>
    </xf>
    <xf numFmtId="0" fontId="0" fillId="2" borderId="20" xfId="0" applyFont="1" applyFill="1" applyBorder="1" applyAlignment="1" applyProtection="1">
      <alignment vertical="center"/>
    </xf>
    <xf numFmtId="166" fontId="22" fillId="2" borderId="20" xfId="0" applyNumberFormat="1" applyFont="1" applyFill="1" applyBorder="1" applyAlignment="1" applyProtection="1">
      <alignment vertical="center"/>
    </xf>
    <xf numFmtId="166" fontId="22" fillId="2" borderId="21" xfId="0" applyNumberFormat="1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>
      <alignment horizontal="left" vertical="center"/>
    </xf>
    <xf numFmtId="0" fontId="3" fillId="2" borderId="0" xfId="0" applyFont="1" applyFill="1" applyBorder="1" applyAlignment="1" applyProtection="1">
      <alignment horizontal="left" vertical="center" wrapText="1"/>
    </xf>
    <xf numFmtId="0" fontId="11" fillId="2" borderId="0" xfId="0" applyFont="1" applyFill="1" applyBorder="1" applyAlignment="1" applyProtection="1">
      <alignment horizontal="left" vertical="center"/>
    </xf>
    <xf numFmtId="0" fontId="21" fillId="2" borderId="0" xfId="0" applyFont="1" applyFill="1" applyBorder="1" applyAlignment="1" applyProtection="1">
      <alignment horizontal="center" vertical="center" wrapText="1"/>
    </xf>
    <xf numFmtId="0" fontId="23" fillId="2" borderId="0" xfId="0" applyFont="1" applyFill="1" applyBorder="1" applyAlignment="1" applyProtection="1">
      <alignment horizontal="left" vertical="center"/>
    </xf>
    <xf numFmtId="167" fontId="23" fillId="2" borderId="0" xfId="0" applyNumberFormat="1" applyFont="1" applyFill="1" applyBorder="1" applyAlignment="1" applyProtection="1"/>
    <xf numFmtId="3" fontId="23" fillId="2" borderId="0" xfId="0" applyNumberFormat="1" applyFont="1" applyFill="1" applyBorder="1" applyAlignment="1" applyProtection="1"/>
    <xf numFmtId="0" fontId="9" fillId="2" borderId="0" xfId="0" applyFont="1" applyFill="1" applyBorder="1" applyAlignment="1" applyProtection="1">
      <alignment horizontal="left"/>
    </xf>
    <xf numFmtId="0" fontId="7" fillId="2" borderId="0" xfId="0" applyFont="1" applyFill="1" applyBorder="1" applyAlignment="1" applyProtection="1">
      <alignment horizontal="left"/>
    </xf>
    <xf numFmtId="167" fontId="7" fillId="2" borderId="0" xfId="0" applyNumberFormat="1" applyFont="1" applyFill="1" applyBorder="1" applyAlignment="1" applyProtection="1"/>
    <xf numFmtId="3" fontId="7" fillId="2" borderId="0" xfId="0" applyNumberFormat="1" applyFont="1" applyFill="1" applyBorder="1" applyAlignment="1" applyProtection="1"/>
    <xf numFmtId="0" fontId="8" fillId="2" borderId="0" xfId="0" applyFont="1" applyFill="1" applyBorder="1" applyAlignment="1" applyProtection="1">
      <alignment horizontal="left"/>
    </xf>
    <xf numFmtId="167" fontId="8" fillId="2" borderId="0" xfId="0" applyNumberFormat="1" applyFont="1" applyFill="1" applyBorder="1" applyAlignment="1" applyProtection="1"/>
    <xf numFmtId="3" fontId="8" fillId="2" borderId="0" xfId="0" applyNumberFormat="1" applyFont="1" applyFill="1" applyBorder="1" applyAlignment="1" applyProtection="1"/>
    <xf numFmtId="0" fontId="22" fillId="2" borderId="0" xfId="0" applyFont="1" applyFill="1" applyBorder="1" applyAlignment="1" applyProtection="1">
      <alignment horizontal="center" vertical="center" wrapText="1"/>
    </xf>
    <xf numFmtId="0" fontId="27" fillId="2" borderId="0" xfId="0" applyFont="1" applyFill="1" applyAlignment="1" applyProtection="1">
      <alignment vertical="center"/>
    </xf>
    <xf numFmtId="4" fontId="23" fillId="2" borderId="0" xfId="0" applyNumberFormat="1" applyFont="1" applyFill="1" applyAlignment="1" applyProtection="1">
      <alignment vertical="center"/>
    </xf>
    <xf numFmtId="0" fontId="4" fillId="2" borderId="0" xfId="0" applyFont="1" applyFill="1" applyAlignment="1" applyProtection="1">
      <alignment vertical="center"/>
    </xf>
    <xf numFmtId="165" fontId="3" fillId="2" borderId="0" xfId="0" applyNumberFormat="1" applyFont="1" applyFill="1" applyAlignment="1" applyProtection="1">
      <alignment horizontal="left" vertical="center"/>
    </xf>
    <xf numFmtId="0" fontId="3" fillId="2" borderId="0" xfId="0" applyFont="1" applyFill="1" applyAlignment="1" applyProtection="1">
      <alignment vertical="center"/>
    </xf>
    <xf numFmtId="0" fontId="20" fillId="2" borderId="0" xfId="0" applyFont="1" applyFill="1" applyBorder="1" applyAlignment="1" applyProtection="1">
      <alignment horizontal="left" vertical="center"/>
    </xf>
    <xf numFmtId="0" fontId="15" fillId="2" borderId="0" xfId="0" applyFont="1" applyFill="1" applyAlignment="1" applyProtection="1">
      <alignment vertical="center"/>
    </xf>
    <xf numFmtId="0" fontId="0" fillId="2" borderId="7" xfId="0" applyFont="1" applyFill="1" applyBorder="1" applyAlignment="1" applyProtection="1">
      <alignment vertical="center"/>
    </xf>
    <xf numFmtId="4" fontId="5" fillId="2" borderId="7" xfId="0" applyNumberFormat="1" applyFont="1" applyFill="1" applyBorder="1" applyAlignment="1" applyProtection="1">
      <alignment vertical="center"/>
    </xf>
    <xf numFmtId="0" fontId="0" fillId="2" borderId="8" xfId="0" applyFont="1" applyFill="1" applyBorder="1" applyAlignment="1" applyProtection="1">
      <alignment vertical="center"/>
    </xf>
    <xf numFmtId="0" fontId="2" fillId="2" borderId="0" xfId="0" applyFont="1" applyFill="1" applyAlignment="1" applyProtection="1">
      <alignment vertical="center"/>
    </xf>
    <xf numFmtId="0" fontId="3" fillId="2" borderId="0" xfId="0" applyFont="1" applyFill="1" applyAlignment="1" applyProtection="1">
      <alignment horizontal="left" vertical="center"/>
    </xf>
    <xf numFmtId="0" fontId="0" fillId="2" borderId="0" xfId="0" applyFill="1" applyProtection="1"/>
    <xf numFmtId="0" fontId="3" fillId="2" borderId="0" xfId="0" applyFont="1" applyFill="1" applyAlignment="1" applyProtection="1">
      <alignment horizontal="left" vertical="center" wrapText="1"/>
    </xf>
    <xf numFmtId="0" fontId="0" fillId="2" borderId="5" xfId="0" applyFont="1" applyFill="1" applyBorder="1" applyAlignment="1" applyProtection="1">
      <alignment vertical="center"/>
    </xf>
    <xf numFmtId="0" fontId="2" fillId="2" borderId="0" xfId="0" applyFont="1" applyFill="1" applyAlignment="1" applyProtection="1">
      <alignment horizontal="right" vertical="center"/>
    </xf>
    <xf numFmtId="0" fontId="0" fillId="2" borderId="0" xfId="0" applyFont="1" applyFill="1" applyAlignment="1" applyProtection="1">
      <alignment vertical="center"/>
    </xf>
    <xf numFmtId="0" fontId="2" fillId="2" borderId="0" xfId="0" applyFont="1" applyFill="1" applyBorder="1" applyAlignment="1" applyProtection="1">
      <alignment horizontal="left" vertical="center"/>
    </xf>
    <xf numFmtId="0" fontId="0" fillId="2" borderId="0" xfId="0" applyFont="1" applyFill="1" applyBorder="1" applyAlignment="1" applyProtection="1">
      <alignment vertical="center"/>
    </xf>
    <xf numFmtId="0" fontId="2" fillId="2" borderId="0" xfId="0" applyFont="1" applyFill="1" applyAlignment="1" applyProtection="1">
      <alignment horizontal="left" vertical="center"/>
    </xf>
    <xf numFmtId="0" fontId="0" fillId="2" borderId="24" xfId="0" applyFont="1" applyFill="1" applyBorder="1" applyAlignment="1" applyProtection="1">
      <alignment vertical="center"/>
    </xf>
    <xf numFmtId="0" fontId="0" fillId="2" borderId="25" xfId="0" applyFont="1" applyFill="1" applyBorder="1" applyAlignment="1" applyProtection="1">
      <alignment vertical="center"/>
    </xf>
    <xf numFmtId="0" fontId="0" fillId="2" borderId="27" xfId="0" applyFont="1" applyFill="1" applyBorder="1" applyAlignment="1" applyProtection="1">
      <alignment vertical="center"/>
    </xf>
    <xf numFmtId="0" fontId="0" fillId="2" borderId="27" xfId="0" applyFont="1" applyFill="1" applyBorder="1" applyAlignment="1" applyProtection="1">
      <alignment horizontal="center" vertical="center" wrapText="1"/>
    </xf>
    <xf numFmtId="167" fontId="23" fillId="2" borderId="28" xfId="0" applyNumberFormat="1" applyFont="1" applyFill="1" applyBorder="1" applyAlignment="1" applyProtection="1"/>
    <xf numFmtId="0" fontId="9" fillId="2" borderId="27" xfId="0" applyFont="1" applyFill="1" applyBorder="1" applyAlignment="1" applyProtection="1"/>
    <xf numFmtId="167" fontId="7" fillId="2" borderId="28" xfId="0" applyNumberFormat="1" applyFont="1" applyFill="1" applyBorder="1" applyAlignment="1" applyProtection="1"/>
    <xf numFmtId="167" fontId="8" fillId="2" borderId="28" xfId="0" applyNumberFormat="1" applyFont="1" applyFill="1" applyBorder="1" applyAlignment="1" applyProtection="1"/>
    <xf numFmtId="0" fontId="0" fillId="2" borderId="29" xfId="0" applyFont="1" applyFill="1" applyBorder="1" applyAlignment="1" applyProtection="1">
      <alignment vertical="center"/>
    </xf>
    <xf numFmtId="0" fontId="0" fillId="2" borderId="22" xfId="0" applyFont="1" applyFill="1" applyBorder="1" applyAlignment="1" applyProtection="1">
      <alignment vertical="center"/>
    </xf>
    <xf numFmtId="0" fontId="3" fillId="3" borderId="0" xfId="0" applyFont="1" applyFill="1" applyAlignment="1" applyProtection="1">
      <alignment horizontal="left" vertical="center"/>
      <protection locked="0"/>
    </xf>
    <xf numFmtId="166" fontId="31" fillId="2" borderId="0" xfId="0" applyNumberFormat="1" applyFont="1" applyFill="1" applyBorder="1" applyAlignment="1" applyProtection="1"/>
    <xf numFmtId="0" fontId="21" fillId="2" borderId="23" xfId="0" applyFont="1" applyFill="1" applyBorder="1" applyAlignment="1" applyProtection="1">
      <alignment horizontal="center" vertical="center"/>
    </xf>
    <xf numFmtId="49" fontId="21" fillId="2" borderId="23" xfId="0" applyNumberFormat="1" applyFont="1" applyFill="1" applyBorder="1" applyAlignment="1" applyProtection="1">
      <alignment horizontal="left" vertical="center" wrapText="1"/>
    </xf>
    <xf numFmtId="0" fontId="21" fillId="2" borderId="23" xfId="0" applyFont="1" applyFill="1" applyBorder="1" applyAlignment="1" applyProtection="1">
      <alignment horizontal="left" vertical="center" wrapText="1"/>
    </xf>
    <xf numFmtId="0" fontId="21" fillId="2" borderId="23" xfId="0" applyFont="1" applyFill="1" applyBorder="1" applyAlignment="1" applyProtection="1">
      <alignment horizontal="center" vertical="center" wrapText="1"/>
    </xf>
    <xf numFmtId="167" fontId="21" fillId="2" borderId="23" xfId="0" applyNumberFormat="1" applyFont="1" applyFill="1" applyBorder="1" applyAlignment="1" applyProtection="1">
      <alignment vertical="center"/>
    </xf>
    <xf numFmtId="167" fontId="21" fillId="3" borderId="23" xfId="0" applyNumberFormat="1" applyFont="1" applyFill="1" applyBorder="1" applyAlignment="1" applyProtection="1">
      <alignment vertical="center"/>
      <protection locked="0"/>
    </xf>
    <xf numFmtId="0" fontId="0" fillId="2" borderId="23" xfId="0" applyFont="1" applyFill="1" applyBorder="1" applyAlignment="1" applyProtection="1">
      <alignment vertical="center"/>
    </xf>
    <xf numFmtId="0" fontId="33" fillId="2" borderId="23" xfId="0" applyFont="1" applyFill="1" applyBorder="1" applyAlignment="1" applyProtection="1">
      <alignment horizontal="center" vertical="center"/>
    </xf>
    <xf numFmtId="49" fontId="33" fillId="2" borderId="23" xfId="0" applyNumberFormat="1" applyFont="1" applyFill="1" applyBorder="1" applyAlignment="1" applyProtection="1">
      <alignment horizontal="left" vertical="center" wrapText="1"/>
    </xf>
    <xf numFmtId="0" fontId="33" fillId="2" borderId="23" xfId="0" applyFont="1" applyFill="1" applyBorder="1" applyAlignment="1" applyProtection="1">
      <alignment horizontal="left" vertical="center" wrapText="1"/>
    </xf>
    <xf numFmtId="0" fontId="33" fillId="2" borderId="23" xfId="0" applyFont="1" applyFill="1" applyBorder="1" applyAlignment="1" applyProtection="1">
      <alignment horizontal="center" vertical="center" wrapText="1"/>
    </xf>
    <xf numFmtId="167" fontId="33" fillId="2" borderId="23" xfId="0" applyNumberFormat="1" applyFont="1" applyFill="1" applyBorder="1" applyAlignment="1" applyProtection="1">
      <alignment vertical="center"/>
    </xf>
    <xf numFmtId="167" fontId="33" fillId="3" borderId="23" xfId="0" applyNumberFormat="1" applyFont="1" applyFill="1" applyBorder="1" applyAlignment="1" applyProtection="1">
      <alignment vertical="center"/>
      <protection locked="0"/>
    </xf>
    <xf numFmtId="0" fontId="34" fillId="2" borderId="23" xfId="0" applyFont="1" applyFill="1" applyBorder="1" applyAlignment="1" applyProtection="1">
      <alignment vertical="center"/>
    </xf>
    <xf numFmtId="0" fontId="0" fillId="2" borderId="14" xfId="0" applyFont="1" applyFill="1" applyBorder="1" applyAlignment="1" applyProtection="1">
      <alignment vertical="center"/>
    </xf>
    <xf numFmtId="0" fontId="22" fillId="2" borderId="23" xfId="0" applyFont="1" applyFill="1" applyBorder="1" applyAlignment="1" applyProtection="1">
      <alignment horizontal="center" vertical="center" wrapText="1"/>
    </xf>
    <xf numFmtId="0" fontId="10" fillId="2" borderId="0" xfId="0" applyFont="1" applyFill="1" applyAlignment="1" applyProtection="1">
      <alignment horizontal="left" vertical="center"/>
    </xf>
    <xf numFmtId="0" fontId="0" fillId="2" borderId="0" xfId="0" applyFont="1" applyFill="1" applyAlignment="1" applyProtection="1">
      <alignment horizontal="left" vertical="center"/>
    </xf>
    <xf numFmtId="0" fontId="12" fillId="2" borderId="0" xfId="0" applyFont="1" applyFill="1" applyAlignment="1" applyProtection="1">
      <alignment horizontal="left" vertical="center"/>
    </xf>
    <xf numFmtId="0" fontId="13" fillId="2" borderId="0" xfId="0" applyFont="1" applyFill="1" applyAlignment="1" applyProtection="1">
      <alignment horizontal="left" vertical="center"/>
    </xf>
    <xf numFmtId="0" fontId="15" fillId="2" borderId="3" xfId="0" applyFont="1" applyFill="1" applyBorder="1" applyAlignment="1" applyProtection="1">
      <alignment vertical="center"/>
    </xf>
    <xf numFmtId="0" fontId="0" fillId="2" borderId="12" xfId="0" applyFill="1" applyBorder="1" applyAlignment="1" applyProtection="1">
      <alignment vertical="center"/>
    </xf>
    <xf numFmtId="0" fontId="0" fillId="2" borderId="13" xfId="0" applyFill="1" applyBorder="1" applyAlignment="1" applyProtection="1">
      <alignment vertical="center"/>
    </xf>
    <xf numFmtId="0" fontId="5" fillId="2" borderId="0" xfId="0" applyFont="1" applyFill="1" applyAlignment="1" applyProtection="1">
      <alignment vertical="center"/>
    </xf>
    <xf numFmtId="0" fontId="5" fillId="2" borderId="0" xfId="0" applyFont="1" applyFill="1" applyAlignment="1" applyProtection="1">
      <alignment horizontal="left" vertical="center"/>
    </xf>
    <xf numFmtId="0" fontId="24" fillId="2" borderId="0" xfId="0" applyFont="1" applyFill="1" applyAlignment="1" applyProtection="1">
      <alignment horizontal="left" vertical="center"/>
    </xf>
    <xf numFmtId="0" fontId="35" fillId="2" borderId="0" xfId="2" applyFill="1" applyAlignment="1" applyProtection="1">
      <alignment horizontal="center" vertical="center"/>
    </xf>
    <xf numFmtId="0" fontId="6" fillId="2" borderId="0" xfId="0" applyFont="1" applyFill="1" applyAlignment="1" applyProtection="1">
      <alignment vertical="center"/>
    </xf>
    <xf numFmtId="0" fontId="6" fillId="2" borderId="0" xfId="0" applyFont="1" applyFill="1" applyAlignment="1" applyProtection="1">
      <alignment horizontal="left" vertical="center"/>
    </xf>
    <xf numFmtId="0" fontId="25" fillId="2" borderId="0" xfId="2" applyFont="1" applyFill="1" applyAlignment="1" applyProtection="1">
      <alignment horizontal="center" vertical="center"/>
    </xf>
    <xf numFmtId="0" fontId="29" fillId="2" borderId="0" xfId="0" applyFont="1" applyFill="1" applyAlignment="1" applyProtection="1">
      <alignment horizontal="left" vertical="center"/>
    </xf>
    <xf numFmtId="0" fontId="0" fillId="2" borderId="0" xfId="0" applyFont="1" applyFill="1" applyAlignment="1" applyProtection="1">
      <alignment vertical="center" wrapText="1"/>
    </xf>
    <xf numFmtId="0" fontId="0" fillId="2" borderId="3" xfId="0" applyFont="1" applyFill="1" applyBorder="1" applyAlignment="1" applyProtection="1">
      <alignment vertical="center" wrapText="1"/>
    </xf>
    <xf numFmtId="0" fontId="0" fillId="2" borderId="0" xfId="0" applyFill="1" applyAlignment="1" applyProtection="1">
      <alignment vertical="center" wrapText="1"/>
    </xf>
    <xf numFmtId="0" fontId="14" fillId="2" borderId="0" xfId="0" applyFont="1" applyFill="1" applyAlignment="1" applyProtection="1">
      <alignment horizontal="left" vertical="center"/>
    </xf>
    <xf numFmtId="0" fontId="20" fillId="2" borderId="0" xfId="0" applyFont="1" applyFill="1" applyAlignment="1" applyProtection="1">
      <alignment horizontal="left" vertical="center"/>
    </xf>
    <xf numFmtId="4" fontId="15" fillId="2" borderId="0" xfId="0" applyNumberFormat="1" applyFont="1" applyFill="1" applyAlignment="1" applyProtection="1">
      <alignment vertical="center"/>
    </xf>
    <xf numFmtId="0" fontId="10" fillId="2" borderId="0" xfId="0" applyFont="1" applyFill="1" applyAlignment="1" applyProtection="1">
      <alignment vertical="center"/>
    </xf>
    <xf numFmtId="164" fontId="3" fillId="2" borderId="0" xfId="0" applyNumberFormat="1" applyFont="1" applyFill="1" applyAlignment="1" applyProtection="1">
      <alignment horizontal="right" vertical="center"/>
    </xf>
    <xf numFmtId="4" fontId="3" fillId="2" borderId="0" xfId="0" applyNumberFormat="1" applyFont="1" applyFill="1" applyAlignment="1" applyProtection="1">
      <alignment vertical="center"/>
    </xf>
    <xf numFmtId="4" fontId="2" fillId="2" borderId="0" xfId="0" applyNumberFormat="1" applyFont="1" applyFill="1" applyAlignment="1" applyProtection="1">
      <alignment vertical="center"/>
    </xf>
    <xf numFmtId="164" fontId="2" fillId="2" borderId="0" xfId="0" applyNumberFormat="1" applyFont="1" applyFill="1" applyAlignment="1" applyProtection="1">
      <alignment horizontal="right" vertical="center"/>
    </xf>
    <xf numFmtId="164" fontId="15" fillId="2" borderId="0" xfId="0" applyNumberFormat="1" applyFont="1" applyFill="1" applyAlignment="1" applyProtection="1">
      <alignment horizontal="right" vertical="center"/>
    </xf>
    <xf numFmtId="0" fontId="5" fillId="2" borderId="7" xfId="0" applyFont="1" applyFill="1" applyBorder="1" applyAlignment="1" applyProtection="1">
      <alignment horizontal="right" vertical="center"/>
    </xf>
    <xf numFmtId="0" fontId="2" fillId="2" borderId="5" xfId="0" applyFont="1" applyFill="1" applyBorder="1" applyAlignment="1" applyProtection="1">
      <alignment horizontal="center" vertical="center"/>
    </xf>
    <xf numFmtId="0" fontId="2" fillId="2" borderId="5" xfId="0" applyFont="1" applyFill="1" applyBorder="1" applyAlignment="1" applyProtection="1">
      <alignment horizontal="right" vertical="center"/>
    </xf>
    <xf numFmtId="0" fontId="0" fillId="2" borderId="25" xfId="0" applyFill="1" applyBorder="1" applyAlignment="1" applyProtection="1">
      <alignment vertical="center"/>
    </xf>
    <xf numFmtId="0" fontId="0" fillId="2" borderId="26" xfId="0" applyFill="1" applyBorder="1" applyAlignment="1" applyProtection="1">
      <alignment vertical="center"/>
    </xf>
    <xf numFmtId="0" fontId="0" fillId="2" borderId="0" xfId="0" applyFill="1" applyBorder="1" applyAlignment="1" applyProtection="1">
      <alignment vertical="center"/>
    </xf>
    <xf numFmtId="0" fontId="0" fillId="2" borderId="28" xfId="0" applyFill="1" applyBorder="1" applyAlignment="1" applyProtection="1">
      <alignment vertical="center"/>
    </xf>
    <xf numFmtId="0" fontId="0" fillId="2" borderId="0" xfId="0" applyFont="1" applyFill="1" applyAlignment="1" applyProtection="1">
      <alignment horizontal="center" vertical="center" wrapText="1"/>
    </xf>
    <xf numFmtId="0" fontId="0" fillId="2" borderId="23" xfId="0" applyFill="1" applyBorder="1" applyAlignment="1" applyProtection="1">
      <alignment horizontal="center" vertical="center" wrapText="1"/>
    </xf>
    <xf numFmtId="0" fontId="0" fillId="2" borderId="0" xfId="0" applyFill="1" applyAlignment="1" applyProtection="1">
      <alignment horizontal="center" vertical="center" wrapText="1"/>
    </xf>
    <xf numFmtId="167" fontId="32" fillId="2" borderId="0" xfId="0" applyNumberFormat="1" applyFont="1" applyFill="1" applyAlignment="1" applyProtection="1">
      <alignment vertical="center"/>
    </xf>
    <xf numFmtId="0" fontId="9" fillId="2" borderId="0" xfId="0" applyFont="1" applyFill="1" applyAlignment="1" applyProtection="1"/>
    <xf numFmtId="0" fontId="9" fillId="2" borderId="0" xfId="0" applyFont="1" applyFill="1" applyAlignment="1" applyProtection="1">
      <alignment horizontal="left"/>
    </xf>
    <xf numFmtId="0" fontId="9" fillId="2" borderId="0" xfId="0" applyFont="1" applyFill="1" applyAlignment="1" applyProtection="1">
      <alignment horizontal="center"/>
    </xf>
    <xf numFmtId="167" fontId="9" fillId="2" borderId="0" xfId="0" applyNumberFormat="1" applyFont="1" applyFill="1" applyAlignment="1" applyProtection="1">
      <alignment vertical="center"/>
    </xf>
    <xf numFmtId="0" fontId="22" fillId="2" borderId="23" xfId="0" applyFont="1" applyFill="1" applyBorder="1" applyAlignment="1" applyProtection="1">
      <alignment horizontal="left" vertical="center"/>
    </xf>
    <xf numFmtId="4" fontId="0" fillId="2" borderId="0" xfId="0" applyNumberFormat="1" applyFont="1" applyFill="1" applyAlignment="1" applyProtection="1">
      <alignment vertical="center"/>
    </xf>
    <xf numFmtId="167" fontId="0" fillId="2" borderId="0" xfId="0" applyNumberFormat="1" applyFont="1" applyFill="1" applyAlignment="1" applyProtection="1">
      <alignment vertical="center"/>
    </xf>
    <xf numFmtId="0" fontId="33" fillId="2" borderId="23" xfId="0" applyFont="1" applyFill="1" applyBorder="1" applyAlignment="1" applyProtection="1">
      <alignment horizontal="left" vertical="center"/>
    </xf>
    <xf numFmtId="0" fontId="0" fillId="2" borderId="30" xfId="0" applyFont="1" applyFill="1" applyBorder="1" applyAlignment="1" applyProtection="1">
      <alignment vertical="center"/>
    </xf>
    <xf numFmtId="0" fontId="0" fillId="2" borderId="31" xfId="0" applyFill="1" applyBorder="1" applyAlignment="1" applyProtection="1">
      <alignment vertical="center"/>
    </xf>
    <xf numFmtId="167" fontId="8" fillId="2" borderId="23" xfId="0" applyNumberFormat="1" applyFont="1" applyFill="1" applyBorder="1" applyAlignment="1" applyProtection="1"/>
    <xf numFmtId="0" fontId="0" fillId="2" borderId="3" xfId="0" applyFill="1" applyBorder="1" applyAlignment="1" applyProtection="1">
      <alignment vertical="center" wrapText="1"/>
    </xf>
    <xf numFmtId="0" fontId="0" fillId="2" borderId="28" xfId="0" applyFill="1" applyBorder="1" applyAlignment="1" applyProtection="1">
      <alignment horizontal="center" vertical="center" wrapText="1"/>
    </xf>
    <xf numFmtId="0" fontId="0" fillId="4" borderId="23" xfId="0" applyFont="1" applyFill="1" applyBorder="1" applyAlignment="1" applyProtection="1">
      <alignment vertical="center"/>
      <protection locked="0"/>
    </xf>
    <xf numFmtId="0" fontId="0" fillId="4" borderId="0" xfId="0" applyFont="1" applyFill="1" applyAlignment="1" applyProtection="1">
      <alignment vertical="center"/>
      <protection locked="0"/>
    </xf>
    <xf numFmtId="0" fontId="0" fillId="2" borderId="24" xfId="0" applyFill="1" applyBorder="1" applyProtection="1"/>
    <xf numFmtId="0" fontId="0" fillId="2" borderId="25" xfId="0" applyFill="1" applyBorder="1" applyProtection="1"/>
    <xf numFmtId="0" fontId="0" fillId="2" borderId="26" xfId="0" applyFill="1" applyBorder="1" applyProtection="1"/>
    <xf numFmtId="0" fontId="0" fillId="2" borderId="27" xfId="0" applyFill="1" applyBorder="1" applyProtection="1"/>
    <xf numFmtId="0" fontId="0" fillId="2" borderId="0" xfId="0" applyFill="1" applyBorder="1" applyProtection="1"/>
    <xf numFmtId="0" fontId="0" fillId="2" borderId="28" xfId="0" applyFill="1" applyBorder="1" applyProtection="1"/>
    <xf numFmtId="0" fontId="0" fillId="2" borderId="28" xfId="0" applyFont="1" applyFill="1" applyBorder="1" applyAlignment="1" applyProtection="1">
      <alignment vertical="center"/>
    </xf>
    <xf numFmtId="0" fontId="3" fillId="2" borderId="28" xfId="0" applyFont="1" applyFill="1" applyBorder="1" applyAlignment="1" applyProtection="1">
      <alignment horizontal="left" vertical="center"/>
    </xf>
    <xf numFmtId="0" fontId="3" fillId="3" borderId="28" xfId="0" applyFont="1" applyFill="1" applyBorder="1" applyAlignment="1" applyProtection="1">
      <alignment horizontal="left" vertical="center"/>
      <protection locked="0"/>
    </xf>
    <xf numFmtId="0" fontId="0" fillId="2" borderId="27" xfId="0" applyFont="1" applyFill="1" applyBorder="1" applyAlignment="1" applyProtection="1">
      <alignment vertical="center" wrapText="1"/>
    </xf>
    <xf numFmtId="0" fontId="0" fillId="2" borderId="0" xfId="0" applyFont="1" applyFill="1" applyBorder="1" applyAlignment="1" applyProtection="1">
      <alignment vertical="center" wrapText="1"/>
    </xf>
    <xf numFmtId="0" fontId="0" fillId="2" borderId="28" xfId="0" applyFont="1" applyFill="1" applyBorder="1" applyAlignment="1" applyProtection="1">
      <alignment vertical="center" wrapText="1"/>
    </xf>
    <xf numFmtId="0" fontId="0" fillId="2" borderId="32" xfId="0" applyFont="1" applyFill="1" applyBorder="1" applyAlignment="1" applyProtection="1">
      <alignment vertical="center"/>
    </xf>
    <xf numFmtId="0" fontId="14" fillId="2" borderId="0" xfId="0" applyFont="1" applyFill="1" applyBorder="1" applyAlignment="1" applyProtection="1">
      <alignment horizontal="left" vertical="center"/>
    </xf>
    <xf numFmtId="4" fontId="23" fillId="2" borderId="28" xfId="0" applyNumberFormat="1" applyFont="1" applyFill="1" applyBorder="1" applyAlignment="1" applyProtection="1">
      <alignment vertical="center"/>
    </xf>
    <xf numFmtId="0" fontId="2" fillId="2" borderId="0" xfId="0" applyFont="1" applyFill="1" applyBorder="1" applyAlignment="1" applyProtection="1">
      <alignment horizontal="right" vertical="center"/>
    </xf>
    <xf numFmtId="0" fontId="2" fillId="2" borderId="28" xfId="0" applyFont="1" applyFill="1" applyBorder="1" applyAlignment="1" applyProtection="1">
      <alignment horizontal="right" vertical="center"/>
    </xf>
    <xf numFmtId="0" fontId="15" fillId="2" borderId="0" xfId="0" applyFont="1" applyFill="1" applyBorder="1" applyAlignment="1" applyProtection="1">
      <alignment horizontal="left" vertical="center"/>
    </xf>
    <xf numFmtId="4" fontId="15" fillId="2" borderId="0" xfId="0" applyNumberFormat="1" applyFont="1" applyFill="1" applyBorder="1" applyAlignment="1" applyProtection="1">
      <alignment vertical="center"/>
    </xf>
    <xf numFmtId="0" fontId="10" fillId="2" borderId="0" xfId="0" applyFont="1" applyFill="1" applyBorder="1" applyAlignment="1" applyProtection="1">
      <alignment vertical="center"/>
    </xf>
    <xf numFmtId="164" fontId="3" fillId="2" borderId="0" xfId="0" applyNumberFormat="1" applyFont="1" applyFill="1" applyBorder="1" applyAlignment="1" applyProtection="1">
      <alignment horizontal="right" vertical="center"/>
    </xf>
    <xf numFmtId="4" fontId="15" fillId="2" borderId="28" xfId="0" applyNumberFormat="1" applyFont="1" applyFill="1" applyBorder="1" applyAlignment="1" applyProtection="1">
      <alignment vertical="center"/>
    </xf>
    <xf numFmtId="4" fontId="3" fillId="2" borderId="0" xfId="0" applyNumberFormat="1" applyFont="1" applyFill="1" applyBorder="1" applyAlignment="1" applyProtection="1">
      <alignment vertical="center"/>
    </xf>
    <xf numFmtId="0" fontId="0" fillId="4" borderId="0" xfId="0" applyFont="1" applyFill="1" applyBorder="1" applyAlignment="1" applyProtection="1">
      <alignment vertical="center" wrapText="1"/>
      <protection locked="0"/>
    </xf>
    <xf numFmtId="4" fontId="3" fillId="2" borderId="28" xfId="0" applyNumberFormat="1" applyFont="1" applyFill="1" applyBorder="1" applyAlignment="1" applyProtection="1">
      <alignment vertical="center"/>
    </xf>
    <xf numFmtId="4" fontId="2" fillId="2" borderId="0" xfId="0" applyNumberFormat="1" applyFont="1" applyFill="1" applyBorder="1" applyAlignment="1" applyProtection="1">
      <alignment vertical="center"/>
    </xf>
    <xf numFmtId="164" fontId="2" fillId="2" borderId="0" xfId="0" applyNumberFormat="1" applyFont="1" applyFill="1" applyBorder="1" applyAlignment="1" applyProtection="1">
      <alignment horizontal="right" vertical="center"/>
    </xf>
    <xf numFmtId="4" fontId="2" fillId="2" borderId="28" xfId="0" applyNumberFormat="1" applyFont="1" applyFill="1" applyBorder="1" applyAlignment="1" applyProtection="1">
      <alignment vertical="center"/>
    </xf>
    <xf numFmtId="164" fontId="15" fillId="2" borderId="0" xfId="0" applyNumberFormat="1" applyFont="1" applyFill="1" applyBorder="1" applyAlignment="1" applyProtection="1">
      <alignment horizontal="right" vertical="center"/>
    </xf>
    <xf numFmtId="4" fontId="5" fillId="2" borderId="33" xfId="0" applyNumberFormat="1" applyFont="1" applyFill="1" applyBorder="1" applyAlignment="1" applyProtection="1">
      <alignment vertical="center"/>
    </xf>
    <xf numFmtId="0" fontId="0" fillId="2" borderId="27" xfId="0" applyFill="1" applyBorder="1" applyAlignment="1" applyProtection="1">
      <alignment vertical="center"/>
    </xf>
    <xf numFmtId="0" fontId="0" fillId="2" borderId="34" xfId="0" applyFill="1" applyBorder="1" applyAlignment="1" applyProtection="1">
      <alignment vertical="center"/>
    </xf>
    <xf numFmtId="0" fontId="2" fillId="2" borderId="35" xfId="0" applyFont="1" applyFill="1" applyBorder="1" applyAlignment="1" applyProtection="1">
      <alignment horizontal="right" vertical="center"/>
    </xf>
    <xf numFmtId="0" fontId="0" fillId="2" borderId="34" xfId="0" applyFont="1" applyFill="1" applyBorder="1" applyAlignment="1" applyProtection="1">
      <alignment vertical="center"/>
    </xf>
    <xf numFmtId="0" fontId="0" fillId="2" borderId="31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horizontal="left" vertical="center"/>
      <protection locked="0"/>
    </xf>
    <xf numFmtId="0" fontId="26" fillId="2" borderId="0" xfId="0" applyFont="1" applyFill="1" applyAlignment="1" applyProtection="1">
      <alignment horizontal="left" vertical="center" wrapText="1"/>
    </xf>
    <xf numFmtId="4" fontId="23" fillId="2" borderId="0" xfId="0" applyNumberFormat="1" applyFont="1" applyFill="1" applyAlignment="1" applyProtection="1">
      <alignment horizontal="right" vertical="center"/>
    </xf>
    <xf numFmtId="4" fontId="23" fillId="2" borderId="0" xfId="0" applyNumberFormat="1" applyFont="1" applyFill="1" applyAlignment="1" applyProtection="1">
      <alignment vertical="center"/>
    </xf>
    <xf numFmtId="0" fontId="21" fillId="2" borderId="6" xfId="0" applyFont="1" applyFill="1" applyBorder="1" applyAlignment="1" applyProtection="1">
      <alignment horizontal="center" vertical="center"/>
    </xf>
    <xf numFmtId="0" fontId="21" fillId="2" borderId="7" xfId="0" applyFont="1" applyFill="1" applyBorder="1" applyAlignment="1" applyProtection="1">
      <alignment horizontal="left" vertical="center"/>
    </xf>
    <xf numFmtId="0" fontId="21" fillId="2" borderId="7" xfId="0" applyFont="1" applyFill="1" applyBorder="1" applyAlignment="1" applyProtection="1">
      <alignment horizontal="center" vertical="center"/>
    </xf>
    <xf numFmtId="0" fontId="21" fillId="2" borderId="7" xfId="0" applyFont="1" applyFill="1" applyBorder="1" applyAlignment="1" applyProtection="1">
      <alignment horizontal="right" vertical="center"/>
    </xf>
    <xf numFmtId="0" fontId="21" fillId="2" borderId="8" xfId="0" applyFont="1" applyFill="1" applyBorder="1" applyAlignment="1" applyProtection="1">
      <alignment horizontal="left" vertical="center"/>
    </xf>
    <xf numFmtId="4" fontId="27" fillId="2" borderId="0" xfId="0" applyNumberFormat="1" applyFont="1" applyFill="1" applyAlignment="1" applyProtection="1">
      <alignment vertical="center"/>
    </xf>
    <xf numFmtId="0" fontId="27" fillId="2" borderId="0" xfId="0" applyFont="1" applyFill="1" applyAlignment="1" applyProtection="1">
      <alignment vertical="center"/>
    </xf>
    <xf numFmtId="0" fontId="19" fillId="2" borderId="11" xfId="0" applyFont="1" applyFill="1" applyBorder="1" applyAlignment="1" applyProtection="1">
      <alignment horizontal="center" vertical="center"/>
    </xf>
    <xf numFmtId="0" fontId="19" fillId="2" borderId="12" xfId="0" applyFont="1" applyFill="1" applyBorder="1" applyAlignment="1" applyProtection="1">
      <alignment horizontal="left" vertical="center"/>
    </xf>
    <xf numFmtId="0" fontId="20" fillId="2" borderId="14" xfId="0" applyFont="1" applyFill="1" applyBorder="1" applyAlignment="1" applyProtection="1">
      <alignment horizontal="left" vertical="center"/>
    </xf>
    <xf numFmtId="0" fontId="20" fillId="2" borderId="0" xfId="0" applyFont="1" applyFill="1" applyBorder="1" applyAlignment="1" applyProtection="1">
      <alignment horizontal="left" vertical="center"/>
    </xf>
    <xf numFmtId="0" fontId="3" fillId="2" borderId="0" xfId="0" applyFont="1" applyFill="1" applyAlignment="1" applyProtection="1">
      <alignment vertical="center" wrapText="1"/>
    </xf>
    <xf numFmtId="0" fontId="3" fillId="2" borderId="0" xfId="0" applyFont="1" applyFill="1" applyAlignment="1" applyProtection="1">
      <alignment vertical="center"/>
    </xf>
    <xf numFmtId="0" fontId="0" fillId="4" borderId="0" xfId="0" applyFill="1" applyAlignment="1" applyProtection="1">
      <alignment horizontal="right"/>
      <protection locked="0"/>
    </xf>
    <xf numFmtId="0" fontId="0" fillId="2" borderId="0" xfId="0" applyFill="1" applyProtection="1"/>
    <xf numFmtId="0" fontId="5" fillId="2" borderId="7" xfId="0" applyFont="1" applyFill="1" applyBorder="1" applyAlignment="1" applyProtection="1">
      <alignment horizontal="left" vertical="center"/>
    </xf>
    <xf numFmtId="0" fontId="0" fillId="2" borderId="7" xfId="0" applyFont="1" applyFill="1" applyBorder="1" applyAlignment="1" applyProtection="1">
      <alignment vertical="center"/>
    </xf>
    <xf numFmtId="4" fontId="5" fillId="2" borderId="7" xfId="0" applyNumberFormat="1" applyFont="1" applyFill="1" applyBorder="1" applyAlignment="1" applyProtection="1">
      <alignment vertical="center"/>
    </xf>
    <xf numFmtId="0" fontId="0" fillId="2" borderId="8" xfId="0" applyFont="1" applyFill="1" applyBorder="1" applyAlignment="1" applyProtection="1">
      <alignment vertical="center"/>
    </xf>
    <xf numFmtId="0" fontId="4" fillId="2" borderId="0" xfId="0" applyFont="1" applyFill="1" applyAlignment="1" applyProtection="1">
      <alignment horizontal="left" vertical="center" wrapText="1"/>
    </xf>
    <xf numFmtId="0" fontId="4" fillId="2" borderId="0" xfId="0" applyFont="1" applyFill="1" applyAlignment="1" applyProtection="1">
      <alignment vertical="center"/>
    </xf>
    <xf numFmtId="165" fontId="3" fillId="2" borderId="0" xfId="0" applyNumberFormat="1" applyFont="1" applyFill="1" applyAlignment="1" applyProtection="1">
      <alignment horizontal="left" vertical="center"/>
    </xf>
    <xf numFmtId="164" fontId="2" fillId="2" borderId="0" xfId="0" applyNumberFormat="1" applyFont="1" applyFill="1" applyAlignment="1" applyProtection="1">
      <alignment horizontal="left" vertical="center"/>
    </xf>
    <xf numFmtId="0" fontId="2" fillId="2" borderId="0" xfId="0" applyFont="1" applyFill="1" applyAlignment="1" applyProtection="1">
      <alignment vertical="center"/>
    </xf>
    <xf numFmtId="4" fontId="17" fillId="2" borderId="0" xfId="0" applyNumberFormat="1" applyFont="1" applyFill="1" applyAlignment="1" applyProtection="1">
      <alignment vertical="center"/>
    </xf>
    <xf numFmtId="4" fontId="16" fillId="2" borderId="0" xfId="0" applyNumberFormat="1" applyFont="1" applyFill="1" applyAlignment="1" applyProtection="1">
      <alignment vertical="center"/>
    </xf>
    <xf numFmtId="0" fontId="15" fillId="2" borderId="0" xfId="0" applyFont="1" applyFill="1" applyAlignment="1" applyProtection="1">
      <alignment vertical="center"/>
    </xf>
    <xf numFmtId="164" fontId="15" fillId="2" borderId="0" xfId="0" applyNumberFormat="1" applyFont="1" applyFill="1" applyAlignment="1" applyProtection="1">
      <alignment horizontal="left" vertical="center"/>
    </xf>
    <xf numFmtId="0" fontId="32" fillId="2" borderId="0" xfId="0" applyFont="1" applyFill="1" applyAlignment="1" applyProtection="1">
      <alignment horizontal="left" vertical="top" wrapText="1"/>
    </xf>
    <xf numFmtId="0" fontId="32" fillId="2" borderId="0" xfId="0" applyFont="1" applyFill="1" applyAlignment="1" applyProtection="1">
      <alignment horizontal="left" vertical="center"/>
    </xf>
    <xf numFmtId="0" fontId="14" fillId="2" borderId="0" xfId="0" applyFont="1" applyFill="1" applyAlignment="1" applyProtection="1">
      <alignment horizontal="left" vertical="center"/>
    </xf>
    <xf numFmtId="0" fontId="3" fillId="2" borderId="0" xfId="0" applyFont="1" applyFill="1" applyAlignment="1" applyProtection="1">
      <alignment horizontal="left" vertical="center"/>
    </xf>
    <xf numFmtId="0" fontId="4" fillId="2" borderId="0" xfId="0" applyFont="1" applyFill="1" applyAlignment="1" applyProtection="1">
      <alignment horizontal="left" vertical="top" wrapText="1"/>
    </xf>
    <xf numFmtId="49" fontId="3" fillId="3" borderId="0" xfId="0" applyNumberFormat="1" applyFont="1" applyFill="1" applyAlignment="1" applyProtection="1">
      <alignment horizontal="left" vertical="center"/>
      <protection locked="0"/>
    </xf>
    <xf numFmtId="0" fontId="3" fillId="2" borderId="0" xfId="0" applyFont="1" applyFill="1" applyAlignment="1" applyProtection="1">
      <alignment horizontal="left" vertical="center" wrapText="1"/>
    </xf>
    <xf numFmtId="4" fontId="14" fillId="2" borderId="5" xfId="0" applyNumberFormat="1" applyFont="1" applyFill="1" applyBorder="1" applyAlignment="1" applyProtection="1">
      <alignment vertical="center"/>
    </xf>
    <xf numFmtId="0" fontId="0" fillId="2" borderId="5" xfId="0" applyFont="1" applyFill="1" applyBorder="1" applyAlignment="1" applyProtection="1">
      <alignment vertical="center"/>
    </xf>
    <xf numFmtId="0" fontId="2" fillId="2" borderId="0" xfId="0" applyFont="1" applyFill="1" applyAlignment="1" applyProtection="1">
      <alignment horizontal="right" vertical="center"/>
    </xf>
    <xf numFmtId="164" fontId="3" fillId="2" borderId="0" xfId="0" applyNumberFormat="1" applyFont="1" applyFill="1" applyAlignment="1" applyProtection="1">
      <alignment horizontal="left" vertical="center"/>
    </xf>
    <xf numFmtId="4" fontId="14" fillId="2" borderId="0" xfId="0" applyNumberFormat="1" applyFont="1" applyFill="1" applyAlignment="1" applyProtection="1">
      <alignment vertical="center"/>
    </xf>
    <xf numFmtId="0" fontId="0" fillId="2" borderId="0" xfId="0" applyFont="1" applyFill="1" applyAlignment="1" applyProtection="1">
      <alignment vertical="center"/>
    </xf>
    <xf numFmtId="0" fontId="2" fillId="2" borderId="0" xfId="0" applyFont="1" applyFill="1" applyBorder="1" applyAlignment="1" applyProtection="1">
      <alignment horizontal="left" vertical="center" wrapText="1"/>
    </xf>
    <xf numFmtId="0" fontId="2" fillId="2" borderId="0" xfId="0" applyFont="1" applyFill="1" applyBorder="1" applyAlignment="1" applyProtection="1">
      <alignment horizontal="left" vertical="center"/>
    </xf>
    <xf numFmtId="0" fontId="4" fillId="2" borderId="0" xfId="0" applyFont="1" applyFill="1" applyBorder="1" applyAlignment="1" applyProtection="1">
      <alignment horizontal="left" vertical="center" wrapText="1"/>
    </xf>
    <xf numFmtId="0" fontId="0" fillId="2" borderId="0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horizontal="left" vertical="center"/>
      <protection locked="0"/>
    </xf>
    <xf numFmtId="0" fontId="3" fillId="2" borderId="0" xfId="0" applyFont="1" applyFill="1" applyBorder="1" applyAlignment="1" applyProtection="1">
      <alignment horizontal="left" vertical="center" wrapText="1"/>
    </xf>
    <xf numFmtId="0" fontId="2" fillId="2" borderId="0" xfId="0" applyFont="1" applyFill="1" applyAlignment="1" applyProtection="1">
      <alignment horizontal="left" vertical="center" wrapText="1"/>
    </xf>
    <xf numFmtId="0" fontId="2" fillId="2" borderId="0" xfId="0" applyFont="1" applyFill="1" applyAlignment="1" applyProtection="1">
      <alignment horizontal="left" vertical="center"/>
    </xf>
    <xf numFmtId="0" fontId="3" fillId="3" borderId="0" xfId="0" applyFont="1" applyFill="1" applyAlignment="1" applyProtection="1">
      <alignment horizontal="left" vertical="center"/>
      <protection locked="0"/>
    </xf>
  </cellXfs>
  <cellStyles count="3">
    <cellStyle name="Hypertextové prepojenie" xfId="2" builtinId="8"/>
    <cellStyle name="Normálna" xfId="0" builtinId="0"/>
    <cellStyle name="Normálna 2" xfId="1" xr:uid="{00000000-0005-0000-0000-00003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9D6D54-DA22-401B-BED3-45EE22B4CFBD}">
  <dimension ref="A1:CL98"/>
  <sheetViews>
    <sheetView topLeftCell="A22" zoomScaleNormal="100" zoomScaleSheetLayoutView="120" workbookViewId="0">
      <selection activeCell="R39" sqref="R39"/>
    </sheetView>
  </sheetViews>
  <sheetFormatPr defaultColWidth="8.85546875" defaultRowHeight="15" x14ac:dyDescent="0.25"/>
  <cols>
    <col min="1" max="1" width="6.42578125" style="106" customWidth="1"/>
    <col min="2" max="2" width="1.28515625" style="106" customWidth="1"/>
    <col min="3" max="3" width="3.28515625" style="106" customWidth="1"/>
    <col min="4" max="33" width="2.140625" style="106" customWidth="1"/>
    <col min="34" max="34" width="2.5703125" style="106" customWidth="1"/>
    <col min="35" max="35" width="24.7109375" style="106" customWidth="1"/>
    <col min="36" max="37" width="1.85546875" style="106" customWidth="1"/>
    <col min="38" max="38" width="6.42578125" style="106" customWidth="1"/>
    <col min="39" max="39" width="2.5703125" style="106" customWidth="1"/>
    <col min="40" max="40" width="10.28515625" style="106" customWidth="1"/>
    <col min="41" max="41" width="5.7109375" style="106" customWidth="1"/>
    <col min="42" max="42" width="3.28515625" style="106" customWidth="1"/>
    <col min="43" max="43" width="12.28515625" style="106" hidden="1" customWidth="1"/>
    <col min="44" max="44" width="10.7109375" style="106" customWidth="1"/>
    <col min="45" max="47" width="20.140625" style="106" hidden="1" customWidth="1"/>
    <col min="48" max="49" width="16.85546875" style="106" hidden="1" customWidth="1"/>
    <col min="50" max="51" width="19.42578125" style="106" hidden="1" customWidth="1"/>
    <col min="52" max="52" width="16.85546875" style="106" hidden="1" customWidth="1"/>
    <col min="53" max="53" width="14.85546875" style="106" hidden="1" customWidth="1"/>
    <col min="54" max="54" width="19.42578125" style="106" hidden="1" customWidth="1"/>
    <col min="55" max="55" width="16.85546875" style="106" hidden="1" customWidth="1"/>
    <col min="56" max="56" width="14.85546875" style="106" hidden="1" customWidth="1"/>
    <col min="57" max="57" width="51.7109375" style="106" customWidth="1"/>
    <col min="58" max="68" width="8.85546875" style="106"/>
    <col min="69" max="69" width="8.85546875" style="106" customWidth="1"/>
    <col min="70" max="72" width="8.85546875" style="106" hidden="1" customWidth="1"/>
    <col min="73" max="16384" width="8.85546875" style="106"/>
  </cols>
  <sheetData>
    <row r="1" spans="1:73" x14ac:dyDescent="0.25">
      <c r="A1" s="142" t="s">
        <v>0</v>
      </c>
      <c r="AZ1" s="142" t="s">
        <v>1</v>
      </c>
      <c r="BA1" s="142" t="s">
        <v>2</v>
      </c>
      <c r="BB1" s="142" t="s">
        <v>3</v>
      </c>
      <c r="BS1" s="142" t="s">
        <v>4</v>
      </c>
      <c r="BT1" s="142" t="s">
        <v>4</v>
      </c>
      <c r="BU1" s="142" t="s">
        <v>5</v>
      </c>
    </row>
    <row r="2" spans="1:73" ht="36.950000000000003" customHeight="1" x14ac:dyDescent="0.25">
      <c r="AR2" s="248"/>
      <c r="AS2" s="248"/>
      <c r="AT2" s="248"/>
      <c r="AU2" s="248"/>
      <c r="AV2" s="248"/>
      <c r="AW2" s="248"/>
      <c r="AX2" s="248"/>
      <c r="AY2" s="248"/>
      <c r="AZ2" s="248"/>
      <c r="BA2" s="248"/>
      <c r="BB2" s="248"/>
      <c r="BC2" s="248"/>
      <c r="BD2" s="248"/>
      <c r="BE2" s="248"/>
      <c r="BS2" s="143" t="s">
        <v>6</v>
      </c>
    </row>
    <row r="3" spans="1:73" ht="6.95" customHeight="1" x14ac:dyDescent="0.25">
      <c r="B3" s="1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3"/>
      <c r="BS3" s="143" t="s">
        <v>6</v>
      </c>
    </row>
    <row r="4" spans="1:73" ht="24.95" customHeight="1" x14ac:dyDescent="0.25">
      <c r="B4" s="3"/>
      <c r="D4" s="4" t="s">
        <v>7</v>
      </c>
      <c r="AR4" s="3"/>
      <c r="AS4" s="144" t="s">
        <v>8</v>
      </c>
      <c r="BE4" s="145" t="s">
        <v>9</v>
      </c>
    </row>
    <row r="5" spans="1:73" ht="12" customHeight="1" x14ac:dyDescent="0.25">
      <c r="B5" s="3"/>
      <c r="D5" s="5" t="s">
        <v>10</v>
      </c>
      <c r="K5" s="265" t="s">
        <v>11</v>
      </c>
      <c r="L5" s="248"/>
      <c r="M5" s="248"/>
      <c r="N5" s="248"/>
      <c r="O5" s="248"/>
      <c r="P5" s="248"/>
      <c r="Q5" s="248"/>
      <c r="R5" s="248"/>
      <c r="S5" s="248"/>
      <c r="T5" s="248"/>
      <c r="U5" s="248"/>
      <c r="V5" s="248"/>
      <c r="W5" s="248"/>
      <c r="X5" s="248"/>
      <c r="Y5" s="248"/>
      <c r="Z5" s="248"/>
      <c r="AA5" s="248"/>
      <c r="AB5" s="248"/>
      <c r="AC5" s="248"/>
      <c r="AD5" s="248"/>
      <c r="AE5" s="248"/>
      <c r="AF5" s="248"/>
      <c r="AG5" s="248"/>
      <c r="AH5" s="248"/>
      <c r="AI5" s="248"/>
      <c r="AJ5" s="248"/>
      <c r="AK5" s="248"/>
      <c r="AL5" s="248"/>
      <c r="AM5" s="248"/>
      <c r="AN5" s="248"/>
      <c r="AO5" s="248"/>
      <c r="AR5" s="3"/>
      <c r="BE5" s="262" t="s">
        <v>221</v>
      </c>
    </row>
    <row r="6" spans="1:73" ht="36.950000000000003" customHeight="1" x14ac:dyDescent="0.25">
      <c r="B6" s="3"/>
      <c r="D6" s="6" t="s">
        <v>12</v>
      </c>
      <c r="K6" s="266" t="s">
        <v>13</v>
      </c>
      <c r="L6" s="248"/>
      <c r="M6" s="248"/>
      <c r="N6" s="248"/>
      <c r="O6" s="248"/>
      <c r="P6" s="248"/>
      <c r="Q6" s="248"/>
      <c r="R6" s="248"/>
      <c r="S6" s="248"/>
      <c r="T6" s="248"/>
      <c r="U6" s="248"/>
      <c r="V6" s="248"/>
      <c r="W6" s="248"/>
      <c r="X6" s="248"/>
      <c r="Y6" s="248"/>
      <c r="Z6" s="248"/>
      <c r="AA6" s="248"/>
      <c r="AB6" s="248"/>
      <c r="AC6" s="248"/>
      <c r="AD6" s="248"/>
      <c r="AE6" s="248"/>
      <c r="AF6" s="248"/>
      <c r="AG6" s="248"/>
      <c r="AH6" s="248"/>
      <c r="AI6" s="248"/>
      <c r="AJ6" s="248"/>
      <c r="AK6" s="248"/>
      <c r="AL6" s="248"/>
      <c r="AM6" s="248"/>
      <c r="AN6" s="248"/>
      <c r="AO6" s="248"/>
      <c r="AR6" s="3"/>
      <c r="BE6" s="263"/>
    </row>
    <row r="7" spans="1:73" ht="12" customHeight="1" x14ac:dyDescent="0.25">
      <c r="B7" s="3"/>
      <c r="D7" s="113" t="s">
        <v>14</v>
      </c>
      <c r="K7" s="105" t="s">
        <v>1</v>
      </c>
      <c r="AK7" s="113" t="s">
        <v>15</v>
      </c>
      <c r="AN7" s="105" t="s">
        <v>1</v>
      </c>
      <c r="AR7" s="3"/>
      <c r="BE7" s="263"/>
      <c r="BS7" s="106" t="s">
        <v>220</v>
      </c>
    </row>
    <row r="8" spans="1:73" ht="12" customHeight="1" x14ac:dyDescent="0.25">
      <c r="B8" s="3"/>
      <c r="D8" s="113" t="s">
        <v>16</v>
      </c>
      <c r="K8" s="105" t="s">
        <v>17</v>
      </c>
      <c r="AK8" s="113" t="s">
        <v>18</v>
      </c>
      <c r="AN8" s="124"/>
      <c r="AR8" s="3"/>
      <c r="BE8" s="263"/>
      <c r="BS8" s="106">
        <v>10</v>
      </c>
    </row>
    <row r="9" spans="1:73" ht="14.45" customHeight="1" x14ac:dyDescent="0.25">
      <c r="B9" s="3"/>
      <c r="AR9" s="3"/>
      <c r="BE9" s="263"/>
      <c r="BS9" s="106">
        <v>20</v>
      </c>
    </row>
    <row r="10" spans="1:73" ht="12" customHeight="1" x14ac:dyDescent="0.25">
      <c r="B10" s="3"/>
      <c r="D10" s="113" t="s">
        <v>19</v>
      </c>
      <c r="AK10" s="113" t="s">
        <v>20</v>
      </c>
      <c r="AN10" s="105" t="s">
        <v>1</v>
      </c>
      <c r="AR10" s="3"/>
      <c r="BE10" s="263"/>
    </row>
    <row r="11" spans="1:73" ht="18.399999999999999" customHeight="1" x14ac:dyDescent="0.25">
      <c r="B11" s="3"/>
      <c r="E11" s="105" t="s">
        <v>21</v>
      </c>
      <c r="AK11" s="113" t="s">
        <v>22</v>
      </c>
      <c r="AN11" s="105" t="s">
        <v>1</v>
      </c>
      <c r="AR11" s="3"/>
      <c r="BE11" s="263"/>
    </row>
    <row r="12" spans="1:73" ht="6.95" customHeight="1" x14ac:dyDescent="0.25">
      <c r="B12" s="3"/>
      <c r="AR12" s="3"/>
      <c r="BE12" s="263"/>
    </row>
    <row r="13" spans="1:73" ht="12" customHeight="1" x14ac:dyDescent="0.25">
      <c r="B13" s="3"/>
      <c r="D13" s="113" t="s">
        <v>23</v>
      </c>
      <c r="AK13" s="113" t="s">
        <v>20</v>
      </c>
      <c r="AN13" s="124"/>
      <c r="AR13" s="3"/>
      <c r="BE13" s="263"/>
    </row>
    <row r="14" spans="1:73" x14ac:dyDescent="0.25">
      <c r="B14" s="3"/>
      <c r="E14" s="267"/>
      <c r="F14" s="267"/>
      <c r="G14" s="267"/>
      <c r="H14" s="267"/>
      <c r="I14" s="267"/>
      <c r="J14" s="267"/>
      <c r="K14" s="267"/>
      <c r="L14" s="267"/>
      <c r="M14" s="267"/>
      <c r="N14" s="267"/>
      <c r="O14" s="267"/>
      <c r="P14" s="267"/>
      <c r="Q14" s="267"/>
      <c r="R14" s="267"/>
      <c r="S14" s="267"/>
      <c r="T14" s="267"/>
      <c r="U14" s="267"/>
      <c r="V14" s="267"/>
      <c r="W14" s="267"/>
      <c r="X14" s="267"/>
      <c r="Y14" s="267"/>
      <c r="Z14" s="267"/>
      <c r="AA14" s="267"/>
      <c r="AB14" s="267"/>
      <c r="AC14" s="267"/>
      <c r="AD14" s="267"/>
      <c r="AE14" s="267"/>
      <c r="AF14" s="267"/>
      <c r="AG14" s="267"/>
      <c r="AH14" s="267"/>
      <c r="AI14" s="267"/>
      <c r="AJ14" s="267"/>
      <c r="AK14" s="113" t="s">
        <v>22</v>
      </c>
      <c r="AN14" s="124"/>
      <c r="AR14" s="3"/>
      <c r="BE14" s="263"/>
    </row>
    <row r="15" spans="1:73" ht="6.95" customHeight="1" x14ac:dyDescent="0.25">
      <c r="B15" s="3"/>
      <c r="AR15" s="3"/>
      <c r="BE15" s="263"/>
    </row>
    <row r="16" spans="1:73" ht="12" customHeight="1" x14ac:dyDescent="0.25">
      <c r="B16" s="3"/>
      <c r="D16" s="113" t="s">
        <v>24</v>
      </c>
      <c r="AK16" s="113" t="s">
        <v>20</v>
      </c>
      <c r="AN16" s="105" t="s">
        <v>1</v>
      </c>
      <c r="AR16" s="3"/>
      <c r="BE16" s="263"/>
    </row>
    <row r="17" spans="1:57" ht="18.399999999999999" customHeight="1" x14ac:dyDescent="0.25">
      <c r="B17" s="3"/>
      <c r="E17" s="105" t="s">
        <v>25</v>
      </c>
      <c r="AK17" s="113" t="s">
        <v>22</v>
      </c>
      <c r="AN17" s="105" t="s">
        <v>1</v>
      </c>
      <c r="AR17" s="3"/>
      <c r="BE17" s="263"/>
    </row>
    <row r="18" spans="1:57" ht="6.95" customHeight="1" x14ac:dyDescent="0.25">
      <c r="B18" s="3"/>
      <c r="AR18" s="3"/>
      <c r="BE18" s="263"/>
    </row>
    <row r="19" spans="1:57" ht="12" customHeight="1" x14ac:dyDescent="0.25">
      <c r="B19" s="3"/>
      <c r="D19" s="113" t="s">
        <v>26</v>
      </c>
      <c r="AK19" s="113" t="s">
        <v>20</v>
      </c>
      <c r="AN19" s="105" t="s">
        <v>1</v>
      </c>
      <c r="AR19" s="3"/>
      <c r="BE19" s="263"/>
    </row>
    <row r="20" spans="1:57" ht="18.399999999999999" customHeight="1" x14ac:dyDescent="0.25">
      <c r="B20" s="3"/>
      <c r="E20" s="105" t="s">
        <v>25</v>
      </c>
      <c r="AK20" s="113" t="s">
        <v>22</v>
      </c>
      <c r="AN20" s="105" t="s">
        <v>1</v>
      </c>
      <c r="AR20" s="3"/>
      <c r="BE20" s="263"/>
    </row>
    <row r="21" spans="1:57" ht="6.95" customHeight="1" x14ac:dyDescent="0.25">
      <c r="B21" s="3"/>
      <c r="AR21" s="3"/>
      <c r="BE21" s="263"/>
    </row>
    <row r="22" spans="1:57" ht="12" customHeight="1" x14ac:dyDescent="0.25">
      <c r="B22" s="3"/>
      <c r="D22" s="113" t="s">
        <v>27</v>
      </c>
      <c r="AR22" s="3"/>
      <c r="BE22" s="263"/>
    </row>
    <row r="23" spans="1:57" ht="16.5" customHeight="1" x14ac:dyDescent="0.25">
      <c r="B23" s="3"/>
      <c r="E23" s="268" t="s">
        <v>1</v>
      </c>
      <c r="F23" s="268"/>
      <c r="G23" s="268"/>
      <c r="H23" s="268"/>
      <c r="I23" s="268"/>
      <c r="J23" s="268"/>
      <c r="K23" s="268"/>
      <c r="L23" s="268"/>
      <c r="M23" s="268"/>
      <c r="N23" s="268"/>
      <c r="O23" s="268"/>
      <c r="P23" s="268"/>
      <c r="Q23" s="268"/>
      <c r="R23" s="268"/>
      <c r="S23" s="268"/>
      <c r="T23" s="268"/>
      <c r="U23" s="268"/>
      <c r="V23" s="268"/>
      <c r="W23" s="268"/>
      <c r="X23" s="268"/>
      <c r="Y23" s="268"/>
      <c r="Z23" s="268"/>
      <c r="AA23" s="268"/>
      <c r="AB23" s="268"/>
      <c r="AC23" s="268"/>
      <c r="AD23" s="268"/>
      <c r="AE23" s="268"/>
      <c r="AF23" s="268"/>
      <c r="AG23" s="268"/>
      <c r="AH23" s="268"/>
      <c r="AI23" s="268"/>
      <c r="AJ23" s="268"/>
      <c r="AK23" s="268"/>
      <c r="AL23" s="268"/>
      <c r="AM23" s="268"/>
      <c r="AN23" s="268"/>
      <c r="AR23" s="3"/>
      <c r="BE23" s="263"/>
    </row>
    <row r="24" spans="1:57" ht="6.95" customHeight="1" x14ac:dyDescent="0.25">
      <c r="B24" s="3"/>
      <c r="AR24" s="3"/>
      <c r="BE24" s="263"/>
    </row>
    <row r="25" spans="1:57" ht="6.95" customHeight="1" x14ac:dyDescent="0.25">
      <c r="B25" s="3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R25" s="3"/>
      <c r="BE25" s="263"/>
    </row>
    <row r="26" spans="1:57" s="15" customFormat="1" ht="25.9" customHeight="1" x14ac:dyDescent="0.25">
      <c r="A26" s="110"/>
      <c r="B26" s="8"/>
      <c r="C26" s="110"/>
      <c r="D26" s="9" t="s">
        <v>28</v>
      </c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108"/>
      <c r="AK26" s="269">
        <f>AG95+AG96</f>
        <v>0</v>
      </c>
      <c r="AL26" s="270"/>
      <c r="AM26" s="270"/>
      <c r="AN26" s="270"/>
      <c r="AO26" s="270"/>
      <c r="AP26" s="110"/>
      <c r="AQ26" s="110"/>
      <c r="AR26" s="8"/>
      <c r="BE26" s="263"/>
    </row>
    <row r="27" spans="1:57" s="15" customFormat="1" ht="6.95" customHeight="1" x14ac:dyDescent="0.25">
      <c r="A27" s="110"/>
      <c r="B27" s="8"/>
      <c r="C27" s="110"/>
      <c r="D27" s="110"/>
      <c r="E27" s="110"/>
      <c r="F27" s="110"/>
      <c r="G27" s="110"/>
      <c r="H27" s="110"/>
      <c r="I27" s="110"/>
      <c r="J27" s="110"/>
      <c r="K27" s="110"/>
      <c r="L27" s="110"/>
      <c r="M27" s="110"/>
      <c r="N27" s="110"/>
      <c r="O27" s="110"/>
      <c r="P27" s="110"/>
      <c r="Q27" s="110"/>
      <c r="R27" s="110"/>
      <c r="S27" s="110"/>
      <c r="T27" s="110"/>
      <c r="U27" s="110"/>
      <c r="V27" s="110"/>
      <c r="W27" s="110"/>
      <c r="X27" s="110"/>
      <c r="Y27" s="110"/>
      <c r="Z27" s="110"/>
      <c r="AA27" s="110"/>
      <c r="AB27" s="110"/>
      <c r="AC27" s="110"/>
      <c r="AD27" s="110"/>
      <c r="AE27" s="110"/>
      <c r="AF27" s="110"/>
      <c r="AG27" s="110"/>
      <c r="AH27" s="110"/>
      <c r="AI27" s="110"/>
      <c r="AJ27" s="110"/>
      <c r="AK27" s="110"/>
      <c r="AL27" s="110"/>
      <c r="AM27" s="110"/>
      <c r="AN27" s="110"/>
      <c r="AO27" s="110"/>
      <c r="AP27" s="110"/>
      <c r="AQ27" s="110"/>
      <c r="AR27" s="8"/>
      <c r="BE27" s="263"/>
    </row>
    <row r="28" spans="1:57" s="15" customFormat="1" x14ac:dyDescent="0.25">
      <c r="A28" s="110"/>
      <c r="B28" s="8"/>
      <c r="C28" s="110"/>
      <c r="D28" s="110"/>
      <c r="E28" s="110"/>
      <c r="F28" s="110"/>
      <c r="G28" s="110"/>
      <c r="H28" s="110"/>
      <c r="I28" s="110"/>
      <c r="J28" s="110"/>
      <c r="K28" s="110"/>
      <c r="L28" s="271" t="s">
        <v>29</v>
      </c>
      <c r="M28" s="271"/>
      <c r="N28" s="271"/>
      <c r="O28" s="271"/>
      <c r="P28" s="271"/>
      <c r="Q28" s="110"/>
      <c r="R28" s="110"/>
      <c r="S28" s="110"/>
      <c r="T28" s="110"/>
      <c r="U28" s="110"/>
      <c r="V28" s="110"/>
      <c r="W28" s="271" t="s">
        <v>30</v>
      </c>
      <c r="X28" s="271"/>
      <c r="Y28" s="271"/>
      <c r="Z28" s="271"/>
      <c r="AA28" s="271"/>
      <c r="AB28" s="271"/>
      <c r="AC28" s="271"/>
      <c r="AD28" s="271"/>
      <c r="AE28" s="271"/>
      <c r="AF28" s="110"/>
      <c r="AG28" s="110"/>
      <c r="AH28" s="110"/>
      <c r="AI28" s="110"/>
      <c r="AJ28" s="110"/>
      <c r="AK28" s="271" t="s">
        <v>31</v>
      </c>
      <c r="AL28" s="271"/>
      <c r="AM28" s="271"/>
      <c r="AN28" s="271"/>
      <c r="AO28" s="271"/>
      <c r="AP28" s="110"/>
      <c r="AQ28" s="110"/>
      <c r="AR28" s="8"/>
      <c r="BE28" s="263"/>
    </row>
    <row r="29" spans="1:57" s="104" customFormat="1" ht="14.45" customHeight="1" x14ac:dyDescent="0.25">
      <c r="B29" s="10"/>
      <c r="D29" s="113" t="s">
        <v>32</v>
      </c>
      <c r="F29" s="11" t="s">
        <v>33</v>
      </c>
      <c r="L29" s="272" t="s">
        <v>219</v>
      </c>
      <c r="M29" s="246"/>
      <c r="N29" s="246"/>
      <c r="O29" s="246"/>
      <c r="P29" s="246"/>
      <c r="Q29" s="100"/>
      <c r="R29" s="100"/>
      <c r="S29" s="100"/>
      <c r="T29" s="100"/>
      <c r="U29" s="100"/>
      <c r="V29" s="100"/>
      <c r="W29" s="259">
        <f>AK26</f>
        <v>0</v>
      </c>
      <c r="X29" s="260"/>
      <c r="Y29" s="260"/>
      <c r="Z29" s="260"/>
      <c r="AA29" s="260"/>
      <c r="AB29" s="260"/>
      <c r="AC29" s="260"/>
      <c r="AD29" s="260"/>
      <c r="AE29" s="260"/>
      <c r="AF29" s="100"/>
      <c r="AG29" s="100"/>
      <c r="AH29" s="100"/>
      <c r="AI29" s="100"/>
      <c r="AJ29" s="100"/>
      <c r="AK29" s="259">
        <v>0</v>
      </c>
      <c r="AL29" s="260"/>
      <c r="AM29" s="260"/>
      <c r="AN29" s="260"/>
      <c r="AO29" s="260"/>
      <c r="AP29" s="100"/>
      <c r="AQ29" s="100"/>
      <c r="AR29" s="146"/>
      <c r="AS29" s="100"/>
      <c r="AT29" s="100"/>
      <c r="AU29" s="100"/>
      <c r="AV29" s="100"/>
      <c r="AW29" s="100"/>
      <c r="AX29" s="100"/>
      <c r="AY29" s="100"/>
      <c r="AZ29" s="100"/>
      <c r="BE29" s="264"/>
    </row>
    <row r="30" spans="1:57" s="104" customFormat="1" ht="14.45" customHeight="1" x14ac:dyDescent="0.25">
      <c r="B30" s="10"/>
      <c r="F30" s="11" t="s">
        <v>34</v>
      </c>
      <c r="L30" s="247">
        <v>10</v>
      </c>
      <c r="M30" s="247"/>
      <c r="N30" s="247"/>
      <c r="O30" s="247"/>
      <c r="P30" s="247"/>
      <c r="Q30" s="247"/>
      <c r="R30" s="247"/>
      <c r="S30" s="247"/>
      <c r="T30" s="247"/>
      <c r="U30" s="100"/>
      <c r="V30" s="100"/>
      <c r="W30" s="273">
        <f>AK26</f>
        <v>0</v>
      </c>
      <c r="X30" s="246"/>
      <c r="Y30" s="246"/>
      <c r="Z30" s="246"/>
      <c r="AA30" s="246"/>
      <c r="AB30" s="246"/>
      <c r="AC30" s="246"/>
      <c r="AD30" s="246"/>
      <c r="AE30" s="246"/>
      <c r="AF30" s="100"/>
      <c r="AG30" s="100"/>
      <c r="AH30" s="100"/>
      <c r="AI30" s="100"/>
      <c r="AJ30" s="100"/>
      <c r="AK30" s="273">
        <f>AK35-AK26</f>
        <v>0</v>
      </c>
      <c r="AL30" s="246"/>
      <c r="AM30" s="246"/>
      <c r="AN30" s="246"/>
      <c r="AO30" s="246"/>
      <c r="AP30" s="100"/>
      <c r="AQ30" s="100"/>
      <c r="AR30" s="146"/>
      <c r="AS30" s="100"/>
      <c r="AT30" s="100"/>
      <c r="AU30" s="100"/>
      <c r="AV30" s="100"/>
      <c r="AW30" s="100"/>
      <c r="AX30" s="100"/>
      <c r="AY30" s="100"/>
      <c r="AZ30" s="100"/>
      <c r="BE30" s="264"/>
    </row>
    <row r="31" spans="1:57" s="104" customFormat="1" ht="14.45" hidden="1" customHeight="1" x14ac:dyDescent="0.25">
      <c r="B31" s="10"/>
      <c r="F31" s="113" t="s">
        <v>35</v>
      </c>
      <c r="L31" s="256">
        <v>0.2</v>
      </c>
      <c r="M31" s="257"/>
      <c r="N31" s="257"/>
      <c r="O31" s="257"/>
      <c r="P31" s="257"/>
      <c r="W31" s="258">
        <v>0</v>
      </c>
      <c r="X31" s="257"/>
      <c r="Y31" s="257"/>
      <c r="Z31" s="257"/>
      <c r="AA31" s="257"/>
      <c r="AB31" s="257"/>
      <c r="AC31" s="257"/>
      <c r="AD31" s="257"/>
      <c r="AE31" s="257"/>
      <c r="AK31" s="258">
        <v>0</v>
      </c>
      <c r="AL31" s="257"/>
      <c r="AM31" s="257"/>
      <c r="AN31" s="257"/>
      <c r="AO31" s="257"/>
      <c r="AR31" s="10"/>
      <c r="BE31" s="264"/>
    </row>
    <row r="32" spans="1:57" s="104" customFormat="1" ht="14.45" hidden="1" customHeight="1" x14ac:dyDescent="0.25">
      <c r="B32" s="10"/>
      <c r="F32" s="113" t="s">
        <v>36</v>
      </c>
      <c r="L32" s="256">
        <v>0.2</v>
      </c>
      <c r="M32" s="257"/>
      <c r="N32" s="257"/>
      <c r="O32" s="257"/>
      <c r="P32" s="257"/>
      <c r="W32" s="258">
        <v>0</v>
      </c>
      <c r="X32" s="257"/>
      <c r="Y32" s="257"/>
      <c r="Z32" s="257"/>
      <c r="AA32" s="257"/>
      <c r="AB32" s="257"/>
      <c r="AC32" s="257"/>
      <c r="AD32" s="257"/>
      <c r="AE32" s="257"/>
      <c r="AK32" s="258">
        <v>0</v>
      </c>
      <c r="AL32" s="257"/>
      <c r="AM32" s="257"/>
      <c r="AN32" s="257"/>
      <c r="AO32" s="257"/>
      <c r="AR32" s="10"/>
      <c r="BE32" s="264"/>
    </row>
    <row r="33" spans="1:57" s="104" customFormat="1" ht="14.45" hidden="1" customHeight="1" x14ac:dyDescent="0.25">
      <c r="B33" s="10"/>
      <c r="F33" s="11" t="s">
        <v>37</v>
      </c>
      <c r="L33" s="261">
        <v>0</v>
      </c>
      <c r="M33" s="260"/>
      <c r="N33" s="260"/>
      <c r="O33" s="260"/>
      <c r="P33" s="260"/>
      <c r="Q33" s="100"/>
      <c r="R33" s="100"/>
      <c r="S33" s="100"/>
      <c r="T33" s="100"/>
      <c r="U33" s="100"/>
      <c r="V33" s="100"/>
      <c r="W33" s="259">
        <v>0</v>
      </c>
      <c r="X33" s="260"/>
      <c r="Y33" s="260"/>
      <c r="Z33" s="260"/>
      <c r="AA33" s="260"/>
      <c r="AB33" s="260"/>
      <c r="AC33" s="260"/>
      <c r="AD33" s="260"/>
      <c r="AE33" s="260"/>
      <c r="AF33" s="100"/>
      <c r="AG33" s="100"/>
      <c r="AH33" s="100"/>
      <c r="AI33" s="100"/>
      <c r="AJ33" s="100"/>
      <c r="AK33" s="259">
        <v>0</v>
      </c>
      <c r="AL33" s="260"/>
      <c r="AM33" s="260"/>
      <c r="AN33" s="260"/>
      <c r="AO33" s="260"/>
      <c r="AP33" s="100"/>
      <c r="AQ33" s="100"/>
      <c r="AR33" s="146"/>
      <c r="AS33" s="100"/>
      <c r="AT33" s="100"/>
      <c r="AU33" s="100"/>
      <c r="AV33" s="100"/>
      <c r="AW33" s="100"/>
      <c r="AX33" s="100"/>
      <c r="AY33" s="100"/>
      <c r="AZ33" s="100"/>
      <c r="BE33" s="264"/>
    </row>
    <row r="34" spans="1:57" s="15" customFormat="1" ht="6.95" customHeight="1" x14ac:dyDescent="0.25">
      <c r="A34" s="110"/>
      <c r="B34" s="8"/>
      <c r="C34" s="110"/>
      <c r="D34" s="110"/>
      <c r="E34" s="110"/>
      <c r="F34" s="110"/>
      <c r="G34" s="110"/>
      <c r="H34" s="110"/>
      <c r="I34" s="110"/>
      <c r="J34" s="110"/>
      <c r="K34" s="110"/>
      <c r="L34" s="110"/>
      <c r="M34" s="110"/>
      <c r="N34" s="110"/>
      <c r="O34" s="110"/>
      <c r="P34" s="110"/>
      <c r="Q34" s="110"/>
      <c r="R34" s="110"/>
      <c r="S34" s="110"/>
      <c r="T34" s="110"/>
      <c r="U34" s="110"/>
      <c r="V34" s="110"/>
      <c r="W34" s="110"/>
      <c r="X34" s="110"/>
      <c r="Y34" s="110"/>
      <c r="Z34" s="110"/>
      <c r="AA34" s="110"/>
      <c r="AB34" s="110"/>
      <c r="AC34" s="110"/>
      <c r="AD34" s="110"/>
      <c r="AE34" s="110"/>
      <c r="AF34" s="110"/>
      <c r="AG34" s="110"/>
      <c r="AH34" s="110"/>
      <c r="AI34" s="110"/>
      <c r="AJ34" s="110"/>
      <c r="AK34" s="110"/>
      <c r="AL34" s="110"/>
      <c r="AM34" s="110"/>
      <c r="AN34" s="110"/>
      <c r="AO34" s="110"/>
      <c r="AP34" s="110"/>
      <c r="AQ34" s="110"/>
      <c r="AR34" s="8"/>
      <c r="BE34" s="263"/>
    </row>
    <row r="35" spans="1:57" s="15" customFormat="1" ht="25.9" customHeight="1" x14ac:dyDescent="0.25">
      <c r="A35" s="110"/>
      <c r="B35" s="8"/>
      <c r="C35" s="110"/>
      <c r="D35" s="12" t="s">
        <v>38</v>
      </c>
      <c r="E35" s="101"/>
      <c r="F35" s="101"/>
      <c r="G35" s="101"/>
      <c r="H35" s="101"/>
      <c r="I35" s="101"/>
      <c r="J35" s="101"/>
      <c r="K35" s="101"/>
      <c r="L35" s="101"/>
      <c r="M35" s="101"/>
      <c r="N35" s="101"/>
      <c r="O35" s="101"/>
      <c r="P35" s="101"/>
      <c r="Q35" s="101"/>
      <c r="R35" s="101"/>
      <c r="S35" s="101"/>
      <c r="T35" s="13" t="s">
        <v>39</v>
      </c>
      <c r="U35" s="101"/>
      <c r="V35" s="101"/>
      <c r="W35" s="101"/>
      <c r="X35" s="249" t="s">
        <v>40</v>
      </c>
      <c r="Y35" s="250"/>
      <c r="Z35" s="250"/>
      <c r="AA35" s="250"/>
      <c r="AB35" s="250"/>
      <c r="AC35" s="101"/>
      <c r="AD35" s="101"/>
      <c r="AE35" s="101"/>
      <c r="AF35" s="101"/>
      <c r="AG35" s="101"/>
      <c r="AH35" s="101"/>
      <c r="AI35" s="101"/>
      <c r="AJ35" s="101"/>
      <c r="AK35" s="251">
        <f>AN95+AN96</f>
        <v>0</v>
      </c>
      <c r="AL35" s="250"/>
      <c r="AM35" s="250"/>
      <c r="AN35" s="250"/>
      <c r="AO35" s="252"/>
      <c r="AP35" s="110"/>
      <c r="AQ35" s="110"/>
      <c r="AR35" s="8"/>
      <c r="BE35" s="110"/>
    </row>
    <row r="36" spans="1:57" s="15" customFormat="1" ht="6.95" customHeight="1" x14ac:dyDescent="0.25">
      <c r="A36" s="110"/>
      <c r="B36" s="8"/>
      <c r="C36" s="110"/>
      <c r="D36" s="110"/>
      <c r="E36" s="110"/>
      <c r="F36" s="110"/>
      <c r="G36" s="110"/>
      <c r="H36" s="110"/>
      <c r="I36" s="110"/>
      <c r="J36" s="110"/>
      <c r="K36" s="110"/>
      <c r="L36" s="110"/>
      <c r="M36" s="110"/>
      <c r="N36" s="110"/>
      <c r="O36" s="110"/>
      <c r="P36" s="110"/>
      <c r="Q36" s="110"/>
      <c r="R36" s="110"/>
      <c r="S36" s="110"/>
      <c r="T36" s="110"/>
      <c r="U36" s="110"/>
      <c r="V36" s="110"/>
      <c r="W36" s="110"/>
      <c r="X36" s="110"/>
      <c r="Y36" s="110"/>
      <c r="Z36" s="110"/>
      <c r="AA36" s="110"/>
      <c r="AB36" s="110"/>
      <c r="AC36" s="110"/>
      <c r="AD36" s="110"/>
      <c r="AE36" s="110"/>
      <c r="AF36" s="110"/>
      <c r="AG36" s="110"/>
      <c r="AH36" s="110"/>
      <c r="AI36" s="110"/>
      <c r="AJ36" s="110"/>
      <c r="AK36" s="110"/>
      <c r="AL36" s="110"/>
      <c r="AM36" s="110"/>
      <c r="AN36" s="110"/>
      <c r="AO36" s="110"/>
      <c r="AP36" s="110"/>
      <c r="AQ36" s="110"/>
      <c r="AR36" s="8"/>
      <c r="BE36" s="110"/>
    </row>
    <row r="37" spans="1:57" s="15" customFormat="1" ht="14.45" customHeight="1" x14ac:dyDescent="0.25">
      <c r="A37" s="110"/>
      <c r="B37" s="8"/>
      <c r="C37" s="110"/>
      <c r="D37" s="110"/>
      <c r="E37" s="110"/>
      <c r="F37" s="110"/>
      <c r="G37" s="110"/>
      <c r="H37" s="110"/>
      <c r="I37" s="110"/>
      <c r="J37" s="110"/>
      <c r="K37" s="110"/>
      <c r="L37" s="110"/>
      <c r="M37" s="110"/>
      <c r="N37" s="110"/>
      <c r="O37" s="110"/>
      <c r="P37" s="110"/>
      <c r="Q37" s="110"/>
      <c r="R37" s="110"/>
      <c r="S37" s="110"/>
      <c r="T37" s="110"/>
      <c r="U37" s="110"/>
      <c r="V37" s="110"/>
      <c r="W37" s="110"/>
      <c r="X37" s="110"/>
      <c r="Y37" s="110"/>
      <c r="Z37" s="110"/>
      <c r="AA37" s="110"/>
      <c r="AB37" s="110"/>
      <c r="AC37" s="110"/>
      <c r="AD37" s="110"/>
      <c r="AE37" s="110"/>
      <c r="AF37" s="110"/>
      <c r="AG37" s="110"/>
      <c r="AH37" s="110"/>
      <c r="AI37" s="110"/>
      <c r="AJ37" s="110"/>
      <c r="AK37" s="110"/>
      <c r="AL37" s="110"/>
      <c r="AM37" s="110"/>
      <c r="AN37" s="110"/>
      <c r="AO37" s="110"/>
      <c r="AP37" s="110"/>
      <c r="AQ37" s="110"/>
      <c r="AR37" s="8"/>
      <c r="BE37" s="110"/>
    </row>
    <row r="38" spans="1:57" ht="14.45" customHeight="1" x14ac:dyDescent="0.25">
      <c r="B38" s="3"/>
      <c r="AR38" s="3"/>
    </row>
    <row r="39" spans="1:57" ht="14.45" customHeight="1" x14ac:dyDescent="0.25">
      <c r="B39" s="3"/>
      <c r="AR39" s="3"/>
    </row>
    <row r="40" spans="1:57" ht="14.45" customHeight="1" x14ac:dyDescent="0.25">
      <c r="B40" s="3"/>
      <c r="AR40" s="3"/>
    </row>
    <row r="41" spans="1:57" ht="14.45" customHeight="1" x14ac:dyDescent="0.25">
      <c r="B41" s="3"/>
      <c r="AR41" s="3"/>
    </row>
    <row r="42" spans="1:57" ht="14.45" customHeight="1" x14ac:dyDescent="0.25">
      <c r="B42" s="3"/>
      <c r="AR42" s="3"/>
    </row>
    <row r="43" spans="1:57" ht="14.45" customHeight="1" x14ac:dyDescent="0.25">
      <c r="B43" s="3"/>
      <c r="AR43" s="3"/>
    </row>
    <row r="44" spans="1:57" ht="14.45" customHeight="1" x14ac:dyDescent="0.25">
      <c r="B44" s="3"/>
      <c r="AR44" s="3"/>
    </row>
    <row r="45" spans="1:57" ht="14.45" customHeight="1" x14ac:dyDescent="0.25">
      <c r="B45" s="3"/>
      <c r="AR45" s="3"/>
    </row>
    <row r="46" spans="1:57" ht="14.45" customHeight="1" x14ac:dyDescent="0.25">
      <c r="B46" s="3"/>
      <c r="AR46" s="3"/>
    </row>
    <row r="47" spans="1:57" ht="14.45" customHeight="1" x14ac:dyDescent="0.25">
      <c r="B47" s="3"/>
      <c r="AR47" s="3"/>
    </row>
    <row r="48" spans="1:57" ht="14.45" customHeight="1" x14ac:dyDescent="0.25">
      <c r="B48" s="3"/>
      <c r="AR48" s="3"/>
    </row>
    <row r="49" spans="1:57" s="15" customFormat="1" ht="14.45" customHeight="1" x14ac:dyDescent="0.25">
      <c r="B49" s="14"/>
      <c r="D49" s="16" t="s">
        <v>41</v>
      </c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6" t="s">
        <v>42</v>
      </c>
      <c r="AI49" s="17"/>
      <c r="AJ49" s="17"/>
      <c r="AK49" s="17"/>
      <c r="AL49" s="17"/>
      <c r="AM49" s="17"/>
      <c r="AN49" s="17"/>
      <c r="AO49" s="17"/>
      <c r="AR49" s="14"/>
    </row>
    <row r="50" spans="1:57" x14ac:dyDescent="0.25">
      <c r="B50" s="3"/>
      <c r="AR50" s="3"/>
    </row>
    <row r="51" spans="1:57" x14ac:dyDescent="0.25">
      <c r="B51" s="3"/>
      <c r="AR51" s="3"/>
    </row>
    <row r="52" spans="1:57" x14ac:dyDescent="0.25">
      <c r="B52" s="3"/>
      <c r="AR52" s="3"/>
    </row>
    <row r="53" spans="1:57" x14ac:dyDescent="0.25">
      <c r="B53" s="3"/>
      <c r="AR53" s="3"/>
    </row>
    <row r="54" spans="1:57" x14ac:dyDescent="0.25">
      <c r="B54" s="3"/>
      <c r="AR54" s="3"/>
    </row>
    <row r="55" spans="1:57" x14ac:dyDescent="0.25">
      <c r="B55" s="3"/>
      <c r="AR55" s="3"/>
    </row>
    <row r="56" spans="1:57" x14ac:dyDescent="0.25">
      <c r="B56" s="3"/>
      <c r="AR56" s="3"/>
    </row>
    <row r="57" spans="1:57" x14ac:dyDescent="0.25">
      <c r="B57" s="3"/>
      <c r="AR57" s="3"/>
    </row>
    <row r="58" spans="1:57" x14ac:dyDescent="0.25">
      <c r="B58" s="3"/>
      <c r="AR58" s="3"/>
    </row>
    <row r="59" spans="1:57" x14ac:dyDescent="0.25">
      <c r="B59" s="3"/>
      <c r="AR59" s="3"/>
    </row>
    <row r="60" spans="1:57" s="15" customFormat="1" x14ac:dyDescent="0.25">
      <c r="A60" s="110"/>
      <c r="B60" s="8"/>
      <c r="C60" s="110"/>
      <c r="D60" s="18" t="s">
        <v>43</v>
      </c>
      <c r="E60" s="108"/>
      <c r="F60" s="108"/>
      <c r="G60" s="108"/>
      <c r="H60" s="108"/>
      <c r="I60" s="108"/>
      <c r="J60" s="108"/>
      <c r="K60" s="108"/>
      <c r="L60" s="108"/>
      <c r="M60" s="108"/>
      <c r="N60" s="108"/>
      <c r="O60" s="108"/>
      <c r="P60" s="108"/>
      <c r="Q60" s="108"/>
      <c r="R60" s="108"/>
      <c r="S60" s="108"/>
      <c r="T60" s="108"/>
      <c r="U60" s="108"/>
      <c r="V60" s="18" t="s">
        <v>44</v>
      </c>
      <c r="W60" s="108"/>
      <c r="X60" s="108"/>
      <c r="Y60" s="108"/>
      <c r="Z60" s="108"/>
      <c r="AA60" s="108"/>
      <c r="AB60" s="108"/>
      <c r="AC60" s="108"/>
      <c r="AD60" s="108"/>
      <c r="AE60" s="108"/>
      <c r="AF60" s="108"/>
      <c r="AG60" s="108"/>
      <c r="AH60" s="18" t="s">
        <v>43</v>
      </c>
      <c r="AI60" s="108"/>
      <c r="AJ60" s="108"/>
      <c r="AK60" s="108"/>
      <c r="AL60" s="108"/>
      <c r="AM60" s="18" t="s">
        <v>44</v>
      </c>
      <c r="AN60" s="108"/>
      <c r="AO60" s="108"/>
      <c r="AP60" s="110"/>
      <c r="AQ60" s="110"/>
      <c r="AR60" s="8"/>
      <c r="BE60" s="110"/>
    </row>
    <row r="61" spans="1:57" x14ac:dyDescent="0.25">
      <c r="B61" s="3"/>
      <c r="AR61" s="3"/>
    </row>
    <row r="62" spans="1:57" x14ac:dyDescent="0.25">
      <c r="B62" s="3"/>
      <c r="AR62" s="3"/>
    </row>
    <row r="63" spans="1:57" x14ac:dyDescent="0.25">
      <c r="B63" s="3"/>
      <c r="AR63" s="3"/>
    </row>
    <row r="64" spans="1:57" s="15" customFormat="1" x14ac:dyDescent="0.25">
      <c r="A64" s="110"/>
      <c r="B64" s="8"/>
      <c r="C64" s="110"/>
      <c r="D64" s="16" t="s">
        <v>45</v>
      </c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19"/>
      <c r="AB64" s="19"/>
      <c r="AC64" s="19"/>
      <c r="AD64" s="19"/>
      <c r="AE64" s="19"/>
      <c r="AF64" s="19"/>
      <c r="AG64" s="19"/>
      <c r="AH64" s="16" t="s">
        <v>46</v>
      </c>
      <c r="AI64" s="19"/>
      <c r="AJ64" s="19"/>
      <c r="AK64" s="19"/>
      <c r="AL64" s="19"/>
      <c r="AM64" s="19"/>
      <c r="AN64" s="19"/>
      <c r="AO64" s="19"/>
      <c r="AP64" s="110"/>
      <c r="AQ64" s="110"/>
      <c r="AR64" s="8"/>
      <c r="BE64" s="110"/>
    </row>
    <row r="65" spans="1:57" x14ac:dyDescent="0.25">
      <c r="B65" s="3"/>
      <c r="AR65" s="3"/>
    </row>
    <row r="66" spans="1:57" x14ac:dyDescent="0.25">
      <c r="B66" s="3"/>
      <c r="AR66" s="3"/>
    </row>
    <row r="67" spans="1:57" x14ac:dyDescent="0.25">
      <c r="B67" s="3"/>
      <c r="AR67" s="3"/>
    </row>
    <row r="68" spans="1:57" x14ac:dyDescent="0.25">
      <c r="B68" s="3"/>
      <c r="AR68" s="3"/>
    </row>
    <row r="69" spans="1:57" x14ac:dyDescent="0.25">
      <c r="B69" s="3"/>
      <c r="AR69" s="3"/>
    </row>
    <row r="70" spans="1:57" x14ac:dyDescent="0.25">
      <c r="B70" s="3"/>
      <c r="AR70" s="3"/>
    </row>
    <row r="71" spans="1:57" x14ac:dyDescent="0.25">
      <c r="B71" s="3"/>
      <c r="AR71" s="3"/>
    </row>
    <row r="72" spans="1:57" x14ac:dyDescent="0.25">
      <c r="B72" s="3"/>
      <c r="AR72" s="3"/>
    </row>
    <row r="73" spans="1:57" x14ac:dyDescent="0.25">
      <c r="B73" s="3"/>
      <c r="AR73" s="3"/>
    </row>
    <row r="74" spans="1:57" x14ac:dyDescent="0.25">
      <c r="B74" s="3"/>
      <c r="AR74" s="3"/>
    </row>
    <row r="75" spans="1:57" s="15" customFormat="1" x14ac:dyDescent="0.25">
      <c r="A75" s="110"/>
      <c r="B75" s="8"/>
      <c r="C75" s="110"/>
      <c r="D75" s="18" t="s">
        <v>43</v>
      </c>
      <c r="E75" s="108"/>
      <c r="F75" s="108"/>
      <c r="G75" s="108"/>
      <c r="H75" s="108"/>
      <c r="I75" s="108"/>
      <c r="J75" s="108"/>
      <c r="K75" s="108"/>
      <c r="L75" s="108"/>
      <c r="M75" s="108"/>
      <c r="N75" s="108"/>
      <c r="O75" s="108"/>
      <c r="P75" s="108"/>
      <c r="Q75" s="108"/>
      <c r="R75" s="108"/>
      <c r="S75" s="108"/>
      <c r="T75" s="108"/>
      <c r="U75" s="108"/>
      <c r="V75" s="18" t="s">
        <v>44</v>
      </c>
      <c r="W75" s="108"/>
      <c r="X75" s="108"/>
      <c r="Y75" s="108"/>
      <c r="Z75" s="108"/>
      <c r="AA75" s="108"/>
      <c r="AB75" s="108"/>
      <c r="AC75" s="108"/>
      <c r="AD75" s="108"/>
      <c r="AE75" s="108"/>
      <c r="AF75" s="108"/>
      <c r="AG75" s="108"/>
      <c r="AH75" s="18" t="s">
        <v>43</v>
      </c>
      <c r="AI75" s="108"/>
      <c r="AJ75" s="108"/>
      <c r="AK75" s="108"/>
      <c r="AL75" s="108"/>
      <c r="AM75" s="18" t="s">
        <v>44</v>
      </c>
      <c r="AN75" s="108"/>
      <c r="AO75" s="108"/>
      <c r="AP75" s="110"/>
      <c r="AQ75" s="110"/>
      <c r="AR75" s="8"/>
      <c r="BE75" s="110"/>
    </row>
    <row r="76" spans="1:57" s="15" customFormat="1" x14ac:dyDescent="0.25">
      <c r="A76" s="110"/>
      <c r="B76" s="8"/>
      <c r="C76" s="110"/>
      <c r="D76" s="110"/>
      <c r="E76" s="110"/>
      <c r="F76" s="110"/>
      <c r="G76" s="110"/>
      <c r="H76" s="110"/>
      <c r="I76" s="110"/>
      <c r="J76" s="110"/>
      <c r="K76" s="110"/>
      <c r="L76" s="110"/>
      <c r="M76" s="110"/>
      <c r="N76" s="110"/>
      <c r="O76" s="110"/>
      <c r="P76" s="110"/>
      <c r="Q76" s="110"/>
      <c r="R76" s="110"/>
      <c r="S76" s="110"/>
      <c r="T76" s="110"/>
      <c r="U76" s="110"/>
      <c r="V76" s="110"/>
      <c r="W76" s="110"/>
      <c r="X76" s="110"/>
      <c r="Y76" s="110"/>
      <c r="Z76" s="110"/>
      <c r="AA76" s="110"/>
      <c r="AB76" s="110"/>
      <c r="AC76" s="110"/>
      <c r="AD76" s="110"/>
      <c r="AE76" s="110"/>
      <c r="AF76" s="110"/>
      <c r="AG76" s="110"/>
      <c r="AH76" s="110"/>
      <c r="AI76" s="110"/>
      <c r="AJ76" s="110"/>
      <c r="AK76" s="110"/>
      <c r="AL76" s="110"/>
      <c r="AM76" s="110"/>
      <c r="AN76" s="110"/>
      <c r="AO76" s="110"/>
      <c r="AP76" s="110"/>
      <c r="AQ76" s="110"/>
      <c r="AR76" s="8"/>
      <c r="BE76" s="110"/>
    </row>
    <row r="77" spans="1:57" s="15" customFormat="1" ht="6.95" customHeight="1" x14ac:dyDescent="0.25">
      <c r="A77" s="110"/>
      <c r="B77" s="20"/>
      <c r="C77" s="21"/>
      <c r="D77" s="21"/>
      <c r="E77" s="21"/>
      <c r="F77" s="21"/>
      <c r="G77" s="21"/>
      <c r="H77" s="21"/>
      <c r="I77" s="21"/>
      <c r="J77" s="21"/>
      <c r="K77" s="21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  <c r="AA77" s="21"/>
      <c r="AB77" s="21"/>
      <c r="AC77" s="21"/>
      <c r="AD77" s="21"/>
      <c r="AE77" s="21"/>
      <c r="AF77" s="21"/>
      <c r="AG77" s="21"/>
      <c r="AH77" s="21"/>
      <c r="AI77" s="21"/>
      <c r="AJ77" s="21"/>
      <c r="AK77" s="21"/>
      <c r="AL77" s="21"/>
      <c r="AM77" s="21"/>
      <c r="AN77" s="21"/>
      <c r="AO77" s="21"/>
      <c r="AP77" s="21"/>
      <c r="AQ77" s="21"/>
      <c r="AR77" s="8"/>
      <c r="BE77" s="110"/>
    </row>
    <row r="81" spans="1:90" s="15" customFormat="1" ht="6.95" customHeight="1" x14ac:dyDescent="0.25">
      <c r="A81" s="110"/>
      <c r="B81" s="22"/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23"/>
      <c r="S81" s="23"/>
      <c r="T81" s="23"/>
      <c r="U81" s="23"/>
      <c r="V81" s="23"/>
      <c r="W81" s="23"/>
      <c r="X81" s="23"/>
      <c r="Y81" s="23"/>
      <c r="Z81" s="23"/>
      <c r="AA81" s="23"/>
      <c r="AB81" s="23"/>
      <c r="AC81" s="23"/>
      <c r="AD81" s="23"/>
      <c r="AE81" s="23"/>
      <c r="AF81" s="23"/>
      <c r="AG81" s="23"/>
      <c r="AH81" s="23"/>
      <c r="AI81" s="23"/>
      <c r="AJ81" s="23"/>
      <c r="AK81" s="23"/>
      <c r="AL81" s="23"/>
      <c r="AM81" s="23"/>
      <c r="AN81" s="23"/>
      <c r="AO81" s="23"/>
      <c r="AP81" s="23"/>
      <c r="AQ81" s="23"/>
      <c r="AR81" s="8"/>
      <c r="BE81" s="110"/>
    </row>
    <row r="82" spans="1:90" s="15" customFormat="1" ht="24.95" customHeight="1" x14ac:dyDescent="0.25">
      <c r="A82" s="110"/>
      <c r="B82" s="8"/>
      <c r="C82" s="4" t="s">
        <v>47</v>
      </c>
      <c r="D82" s="110"/>
      <c r="E82" s="110"/>
      <c r="F82" s="110"/>
      <c r="G82" s="110"/>
      <c r="H82" s="110"/>
      <c r="I82" s="110"/>
      <c r="J82" s="110"/>
      <c r="K82" s="110"/>
      <c r="L82" s="110"/>
      <c r="M82" s="110"/>
      <c r="N82" s="110"/>
      <c r="O82" s="110"/>
      <c r="P82" s="110"/>
      <c r="Q82" s="110"/>
      <c r="R82" s="110"/>
      <c r="S82" s="110"/>
      <c r="T82" s="110"/>
      <c r="U82" s="110"/>
      <c r="V82" s="110"/>
      <c r="W82" s="110"/>
      <c r="X82" s="110"/>
      <c r="Y82" s="110"/>
      <c r="Z82" s="110"/>
      <c r="AA82" s="110"/>
      <c r="AB82" s="110"/>
      <c r="AC82" s="110"/>
      <c r="AD82" s="110"/>
      <c r="AE82" s="110"/>
      <c r="AF82" s="110"/>
      <c r="AG82" s="110"/>
      <c r="AH82" s="110"/>
      <c r="AI82" s="110"/>
      <c r="AJ82" s="110"/>
      <c r="AK82" s="110"/>
      <c r="AL82" s="110"/>
      <c r="AM82" s="110"/>
      <c r="AN82" s="110"/>
      <c r="AO82" s="110"/>
      <c r="AP82" s="110"/>
      <c r="AQ82" s="110"/>
      <c r="AR82" s="8"/>
      <c r="BE82" s="110"/>
    </row>
    <row r="83" spans="1:90" s="15" customFormat="1" ht="6.95" customHeight="1" x14ac:dyDescent="0.25">
      <c r="A83" s="110"/>
      <c r="B83" s="8"/>
      <c r="C83" s="110"/>
      <c r="D83" s="110"/>
      <c r="E83" s="110"/>
      <c r="F83" s="110"/>
      <c r="G83" s="110"/>
      <c r="H83" s="110"/>
      <c r="I83" s="110"/>
      <c r="J83" s="110"/>
      <c r="K83" s="110"/>
      <c r="L83" s="110"/>
      <c r="M83" s="110"/>
      <c r="N83" s="110"/>
      <c r="O83" s="110"/>
      <c r="P83" s="110"/>
      <c r="Q83" s="110"/>
      <c r="R83" s="110"/>
      <c r="S83" s="110"/>
      <c r="T83" s="110"/>
      <c r="U83" s="110"/>
      <c r="V83" s="110"/>
      <c r="W83" s="110"/>
      <c r="X83" s="110"/>
      <c r="Y83" s="110"/>
      <c r="Z83" s="110"/>
      <c r="AA83" s="110"/>
      <c r="AB83" s="110"/>
      <c r="AC83" s="110"/>
      <c r="AD83" s="110"/>
      <c r="AE83" s="110"/>
      <c r="AF83" s="110"/>
      <c r="AG83" s="110"/>
      <c r="AH83" s="110"/>
      <c r="AI83" s="110"/>
      <c r="AJ83" s="110"/>
      <c r="AK83" s="110"/>
      <c r="AL83" s="110"/>
      <c r="AM83" s="110"/>
      <c r="AN83" s="110"/>
      <c r="AO83" s="110"/>
      <c r="AP83" s="110"/>
      <c r="AQ83" s="110"/>
      <c r="AR83" s="8"/>
      <c r="BE83" s="110"/>
    </row>
    <row r="84" spans="1:90" s="98" customFormat="1" ht="12" customHeight="1" x14ac:dyDescent="0.25">
      <c r="B84" s="24"/>
      <c r="C84" s="113" t="s">
        <v>10</v>
      </c>
      <c r="L84" s="98" t="s">
        <v>11</v>
      </c>
      <c r="AR84" s="24"/>
    </row>
    <row r="85" spans="1:90" s="96" customFormat="1" ht="36.950000000000003" customHeight="1" x14ac:dyDescent="0.25">
      <c r="B85" s="25"/>
      <c r="C85" s="26" t="s">
        <v>12</v>
      </c>
      <c r="L85" s="253" t="s">
        <v>13</v>
      </c>
      <c r="M85" s="254"/>
      <c r="N85" s="254"/>
      <c r="O85" s="254"/>
      <c r="P85" s="254"/>
      <c r="Q85" s="254"/>
      <c r="R85" s="254"/>
      <c r="S85" s="254"/>
      <c r="T85" s="254"/>
      <c r="U85" s="254"/>
      <c r="V85" s="254"/>
      <c r="W85" s="254"/>
      <c r="X85" s="254"/>
      <c r="Y85" s="254"/>
      <c r="Z85" s="254"/>
      <c r="AA85" s="254"/>
      <c r="AB85" s="254"/>
      <c r="AC85" s="254"/>
      <c r="AD85" s="254"/>
      <c r="AE85" s="254"/>
      <c r="AF85" s="254"/>
      <c r="AG85" s="254"/>
      <c r="AH85" s="254"/>
      <c r="AI85" s="254"/>
      <c r="AJ85" s="254"/>
      <c r="AK85" s="254"/>
      <c r="AL85" s="254"/>
      <c r="AM85" s="254"/>
      <c r="AN85" s="254"/>
      <c r="AO85" s="254"/>
      <c r="AR85" s="25"/>
    </row>
    <row r="86" spans="1:90" s="15" customFormat="1" ht="6.95" customHeight="1" x14ac:dyDescent="0.25">
      <c r="A86" s="110"/>
      <c r="B86" s="8"/>
      <c r="C86" s="110"/>
      <c r="D86" s="110"/>
      <c r="E86" s="110"/>
      <c r="F86" s="110"/>
      <c r="G86" s="110"/>
      <c r="H86" s="110"/>
      <c r="I86" s="110"/>
      <c r="J86" s="110"/>
      <c r="K86" s="110"/>
      <c r="L86" s="110"/>
      <c r="M86" s="110"/>
      <c r="N86" s="110"/>
      <c r="O86" s="110"/>
      <c r="P86" s="110"/>
      <c r="Q86" s="110"/>
      <c r="R86" s="110"/>
      <c r="S86" s="110"/>
      <c r="T86" s="110"/>
      <c r="U86" s="110"/>
      <c r="V86" s="110"/>
      <c r="W86" s="110"/>
      <c r="X86" s="110"/>
      <c r="Y86" s="110"/>
      <c r="Z86" s="110"/>
      <c r="AA86" s="110"/>
      <c r="AB86" s="110"/>
      <c r="AC86" s="110"/>
      <c r="AD86" s="110"/>
      <c r="AE86" s="110"/>
      <c r="AF86" s="110"/>
      <c r="AG86" s="110"/>
      <c r="AH86" s="110"/>
      <c r="AI86" s="110"/>
      <c r="AJ86" s="110"/>
      <c r="AK86" s="110"/>
      <c r="AL86" s="110"/>
      <c r="AM86" s="110"/>
      <c r="AN86" s="110"/>
      <c r="AO86" s="110"/>
      <c r="AP86" s="110"/>
      <c r="AQ86" s="110"/>
      <c r="AR86" s="8"/>
      <c r="BE86" s="110"/>
    </row>
    <row r="87" spans="1:90" s="15" customFormat="1" ht="12" customHeight="1" x14ac:dyDescent="0.25">
      <c r="A87" s="110"/>
      <c r="B87" s="8"/>
      <c r="C87" s="113" t="s">
        <v>16</v>
      </c>
      <c r="D87" s="110"/>
      <c r="E87" s="110"/>
      <c r="F87" s="110"/>
      <c r="G87" s="110"/>
      <c r="H87" s="110"/>
      <c r="I87" s="110"/>
      <c r="J87" s="110"/>
      <c r="K87" s="110"/>
      <c r="L87" s="27" t="s">
        <v>17</v>
      </c>
      <c r="M87" s="110"/>
      <c r="N87" s="110"/>
      <c r="O87" s="110"/>
      <c r="P87" s="110"/>
      <c r="Q87" s="110"/>
      <c r="R87" s="110"/>
      <c r="S87" s="110"/>
      <c r="T87" s="110"/>
      <c r="U87" s="110"/>
      <c r="V87" s="110"/>
      <c r="W87" s="110"/>
      <c r="X87" s="110"/>
      <c r="Y87" s="110"/>
      <c r="Z87" s="110"/>
      <c r="AA87" s="110"/>
      <c r="AB87" s="110"/>
      <c r="AC87" s="110"/>
      <c r="AD87" s="110"/>
      <c r="AE87" s="110"/>
      <c r="AF87" s="110"/>
      <c r="AG87" s="110"/>
      <c r="AH87" s="110"/>
      <c r="AI87" s="113" t="s">
        <v>18</v>
      </c>
      <c r="AJ87" s="110"/>
      <c r="AK87" s="110"/>
      <c r="AL87" s="110"/>
      <c r="AM87" s="255"/>
      <c r="AN87" s="255"/>
      <c r="AO87" s="110"/>
      <c r="AP87" s="110"/>
      <c r="AQ87" s="110"/>
      <c r="AR87" s="8"/>
      <c r="BE87" s="110"/>
    </row>
    <row r="88" spans="1:90" s="15" customFormat="1" ht="6.95" customHeight="1" x14ac:dyDescent="0.25">
      <c r="A88" s="110"/>
      <c r="B88" s="8"/>
      <c r="C88" s="110"/>
      <c r="D88" s="110"/>
      <c r="E88" s="110"/>
      <c r="F88" s="110"/>
      <c r="G88" s="110"/>
      <c r="H88" s="110"/>
      <c r="I88" s="110"/>
      <c r="J88" s="110"/>
      <c r="K88" s="110"/>
      <c r="L88" s="110"/>
      <c r="M88" s="110"/>
      <c r="N88" s="110"/>
      <c r="O88" s="110"/>
      <c r="P88" s="110"/>
      <c r="Q88" s="110"/>
      <c r="R88" s="110"/>
      <c r="S88" s="110"/>
      <c r="T88" s="110"/>
      <c r="U88" s="110"/>
      <c r="V88" s="110"/>
      <c r="W88" s="110"/>
      <c r="X88" s="110"/>
      <c r="Y88" s="110"/>
      <c r="Z88" s="110"/>
      <c r="AA88" s="110"/>
      <c r="AB88" s="110"/>
      <c r="AC88" s="110"/>
      <c r="AD88" s="110"/>
      <c r="AE88" s="110"/>
      <c r="AF88" s="110"/>
      <c r="AG88" s="110"/>
      <c r="AH88" s="110"/>
      <c r="AI88" s="110"/>
      <c r="AJ88" s="110"/>
      <c r="AK88" s="110"/>
      <c r="AL88" s="110"/>
      <c r="AM88" s="110"/>
      <c r="AN88" s="110"/>
      <c r="AO88" s="110"/>
      <c r="AP88" s="110"/>
      <c r="AQ88" s="110"/>
      <c r="AR88" s="8"/>
      <c r="BE88" s="110"/>
    </row>
    <row r="89" spans="1:90" s="15" customFormat="1" ht="15.2" customHeight="1" x14ac:dyDescent="0.25">
      <c r="A89" s="110"/>
      <c r="B89" s="8"/>
      <c r="C89" s="113" t="s">
        <v>19</v>
      </c>
      <c r="D89" s="110"/>
      <c r="E89" s="110"/>
      <c r="F89" s="110"/>
      <c r="G89" s="110"/>
      <c r="H89" s="110"/>
      <c r="I89" s="110"/>
      <c r="J89" s="110"/>
      <c r="K89" s="110"/>
      <c r="L89" s="98" t="s">
        <v>21</v>
      </c>
      <c r="M89" s="110"/>
      <c r="N89" s="110"/>
      <c r="O89" s="110"/>
      <c r="P89" s="110"/>
      <c r="Q89" s="110"/>
      <c r="R89" s="110"/>
      <c r="S89" s="110"/>
      <c r="T89" s="110"/>
      <c r="U89" s="110"/>
      <c r="V89" s="110"/>
      <c r="W89" s="110"/>
      <c r="X89" s="110"/>
      <c r="Y89" s="110"/>
      <c r="Z89" s="110"/>
      <c r="AA89" s="110"/>
      <c r="AB89" s="110"/>
      <c r="AC89" s="110"/>
      <c r="AD89" s="110"/>
      <c r="AE89" s="110"/>
      <c r="AF89" s="110"/>
      <c r="AG89" s="110"/>
      <c r="AH89" s="110"/>
      <c r="AI89" s="113" t="s">
        <v>24</v>
      </c>
      <c r="AJ89" s="110"/>
      <c r="AK89" s="110"/>
      <c r="AL89" s="110"/>
      <c r="AM89" s="245" t="s">
        <v>25</v>
      </c>
      <c r="AN89" s="246"/>
      <c r="AO89" s="246"/>
      <c r="AP89" s="246"/>
      <c r="AQ89" s="110"/>
      <c r="AR89" s="8"/>
      <c r="AS89" s="241" t="s">
        <v>48</v>
      </c>
      <c r="AT89" s="242"/>
      <c r="AU89" s="147"/>
      <c r="AV89" s="147"/>
      <c r="AW89" s="147"/>
      <c r="AX89" s="147"/>
      <c r="AY89" s="147"/>
      <c r="AZ89" s="147"/>
      <c r="BA89" s="147"/>
      <c r="BB89" s="147"/>
      <c r="BC89" s="147"/>
      <c r="BD89" s="148"/>
      <c r="BE89" s="110"/>
    </row>
    <row r="90" spans="1:90" s="15" customFormat="1" ht="15.2" customHeight="1" x14ac:dyDescent="0.25">
      <c r="A90" s="110"/>
      <c r="B90" s="8"/>
      <c r="C90" s="113" t="s">
        <v>23</v>
      </c>
      <c r="D90" s="110"/>
      <c r="E90" s="110"/>
      <c r="F90" s="110"/>
      <c r="G90" s="110"/>
      <c r="H90" s="110"/>
      <c r="I90" s="110"/>
      <c r="J90" s="110"/>
      <c r="K90" s="110"/>
      <c r="L90" s="98" t="s">
        <v>1</v>
      </c>
      <c r="M90" s="110"/>
      <c r="N90" s="110"/>
      <c r="O90" s="110"/>
      <c r="P90" s="110"/>
      <c r="Q90" s="110"/>
      <c r="R90" s="110"/>
      <c r="S90" s="110"/>
      <c r="T90" s="110"/>
      <c r="U90" s="110"/>
      <c r="V90" s="110"/>
      <c r="W90" s="110"/>
      <c r="X90" s="110"/>
      <c r="Y90" s="110"/>
      <c r="Z90" s="110"/>
      <c r="AA90" s="110"/>
      <c r="AB90" s="110"/>
      <c r="AC90" s="110"/>
      <c r="AD90" s="110"/>
      <c r="AE90" s="110"/>
      <c r="AF90" s="110"/>
      <c r="AG90" s="110"/>
      <c r="AH90" s="110"/>
      <c r="AI90" s="113" t="s">
        <v>26</v>
      </c>
      <c r="AJ90" s="110"/>
      <c r="AK90" s="110"/>
      <c r="AL90" s="110"/>
      <c r="AM90" s="245" t="s">
        <v>25</v>
      </c>
      <c r="AN90" s="246"/>
      <c r="AO90" s="246"/>
      <c r="AP90" s="246"/>
      <c r="AQ90" s="110"/>
      <c r="AR90" s="8"/>
      <c r="AS90" s="243"/>
      <c r="AT90" s="244"/>
      <c r="AU90" s="112"/>
      <c r="AV90" s="112"/>
      <c r="AW90" s="112"/>
      <c r="AX90" s="112"/>
      <c r="AY90" s="112"/>
      <c r="AZ90" s="112"/>
      <c r="BA90" s="112"/>
      <c r="BB90" s="112"/>
      <c r="BC90" s="112"/>
      <c r="BD90" s="28"/>
      <c r="BE90" s="110"/>
    </row>
    <row r="91" spans="1:90" s="15" customFormat="1" ht="10.9" customHeight="1" x14ac:dyDescent="0.25">
      <c r="A91" s="110"/>
      <c r="B91" s="8"/>
      <c r="C91" s="110"/>
      <c r="D91" s="110"/>
      <c r="E91" s="110"/>
      <c r="F91" s="110"/>
      <c r="G91" s="110"/>
      <c r="H91" s="110"/>
      <c r="I91" s="110"/>
      <c r="J91" s="110"/>
      <c r="K91" s="110"/>
      <c r="L91" s="110"/>
      <c r="M91" s="110"/>
      <c r="N91" s="110"/>
      <c r="O91" s="110"/>
      <c r="P91" s="110"/>
      <c r="Q91" s="110"/>
      <c r="R91" s="110"/>
      <c r="S91" s="110"/>
      <c r="T91" s="110"/>
      <c r="U91" s="110"/>
      <c r="V91" s="110"/>
      <c r="W91" s="110"/>
      <c r="X91" s="110"/>
      <c r="Y91" s="110"/>
      <c r="Z91" s="110"/>
      <c r="AA91" s="110"/>
      <c r="AB91" s="110"/>
      <c r="AC91" s="110"/>
      <c r="AD91" s="110"/>
      <c r="AE91" s="110"/>
      <c r="AF91" s="110"/>
      <c r="AG91" s="110"/>
      <c r="AH91" s="110"/>
      <c r="AI91" s="110"/>
      <c r="AJ91" s="110"/>
      <c r="AK91" s="110"/>
      <c r="AL91" s="110"/>
      <c r="AM91" s="110"/>
      <c r="AN91" s="110"/>
      <c r="AO91" s="110"/>
      <c r="AP91" s="110"/>
      <c r="AQ91" s="110"/>
      <c r="AR91" s="8"/>
      <c r="AS91" s="243"/>
      <c r="AT91" s="244"/>
      <c r="AU91" s="112"/>
      <c r="AV91" s="112"/>
      <c r="AW91" s="112"/>
      <c r="AX91" s="112"/>
      <c r="AY91" s="112"/>
      <c r="AZ91" s="112"/>
      <c r="BA91" s="112"/>
      <c r="BB91" s="112"/>
      <c r="BC91" s="112"/>
      <c r="BD91" s="28"/>
      <c r="BE91" s="110"/>
    </row>
    <row r="92" spans="1:90" s="15" customFormat="1" ht="29.25" customHeight="1" x14ac:dyDescent="0.25">
      <c r="A92" s="110"/>
      <c r="B92" s="8"/>
      <c r="C92" s="234" t="s">
        <v>49</v>
      </c>
      <c r="D92" s="235"/>
      <c r="E92" s="235"/>
      <c r="F92" s="235"/>
      <c r="G92" s="235"/>
      <c r="H92" s="101"/>
      <c r="I92" s="236" t="s">
        <v>50</v>
      </c>
      <c r="J92" s="235"/>
      <c r="K92" s="235"/>
      <c r="L92" s="235"/>
      <c r="M92" s="235"/>
      <c r="N92" s="235"/>
      <c r="O92" s="235"/>
      <c r="P92" s="235"/>
      <c r="Q92" s="235"/>
      <c r="R92" s="235"/>
      <c r="S92" s="235"/>
      <c r="T92" s="235"/>
      <c r="U92" s="235"/>
      <c r="V92" s="235"/>
      <c r="W92" s="235"/>
      <c r="X92" s="235"/>
      <c r="Y92" s="235"/>
      <c r="Z92" s="235"/>
      <c r="AA92" s="235"/>
      <c r="AB92" s="235"/>
      <c r="AC92" s="235"/>
      <c r="AD92" s="235"/>
      <c r="AE92" s="235"/>
      <c r="AF92" s="235"/>
      <c r="AG92" s="237" t="s">
        <v>51</v>
      </c>
      <c r="AH92" s="235"/>
      <c r="AI92" s="235"/>
      <c r="AJ92" s="235"/>
      <c r="AK92" s="235"/>
      <c r="AL92" s="235"/>
      <c r="AM92" s="235"/>
      <c r="AN92" s="236" t="s">
        <v>52</v>
      </c>
      <c r="AO92" s="235"/>
      <c r="AP92" s="238"/>
      <c r="AQ92" s="29" t="s">
        <v>53</v>
      </c>
      <c r="AR92" s="8"/>
      <c r="AS92" s="30" t="s">
        <v>54</v>
      </c>
      <c r="AT92" s="31" t="s">
        <v>55</v>
      </c>
      <c r="AU92" s="31" t="s">
        <v>56</v>
      </c>
      <c r="AV92" s="31" t="s">
        <v>57</v>
      </c>
      <c r="AW92" s="31" t="s">
        <v>58</v>
      </c>
      <c r="AX92" s="31" t="s">
        <v>59</v>
      </c>
      <c r="AY92" s="31" t="s">
        <v>60</v>
      </c>
      <c r="AZ92" s="31" t="s">
        <v>61</v>
      </c>
      <c r="BA92" s="31" t="s">
        <v>62</v>
      </c>
      <c r="BB92" s="31" t="s">
        <v>63</v>
      </c>
      <c r="BC92" s="31" t="s">
        <v>64</v>
      </c>
      <c r="BD92" s="32" t="s">
        <v>65</v>
      </c>
      <c r="BE92" s="110"/>
    </row>
    <row r="93" spans="1:90" s="15" customFormat="1" ht="10.9" customHeight="1" x14ac:dyDescent="0.25">
      <c r="A93" s="110"/>
      <c r="B93" s="8"/>
      <c r="C93" s="110"/>
      <c r="D93" s="110"/>
      <c r="E93" s="110"/>
      <c r="F93" s="110"/>
      <c r="G93" s="110"/>
      <c r="H93" s="110"/>
      <c r="I93" s="110"/>
      <c r="J93" s="110"/>
      <c r="K93" s="110"/>
      <c r="L93" s="110"/>
      <c r="M93" s="110"/>
      <c r="N93" s="110"/>
      <c r="O93" s="110"/>
      <c r="P93" s="110"/>
      <c r="Q93" s="110"/>
      <c r="R93" s="110"/>
      <c r="S93" s="110"/>
      <c r="T93" s="110"/>
      <c r="U93" s="110"/>
      <c r="V93" s="110"/>
      <c r="W93" s="110"/>
      <c r="X93" s="110"/>
      <c r="Y93" s="110"/>
      <c r="Z93" s="110"/>
      <c r="AA93" s="110"/>
      <c r="AB93" s="110"/>
      <c r="AC93" s="110"/>
      <c r="AD93" s="110"/>
      <c r="AE93" s="110"/>
      <c r="AF93" s="110"/>
      <c r="AG93" s="110"/>
      <c r="AH93" s="110"/>
      <c r="AI93" s="110"/>
      <c r="AJ93" s="110"/>
      <c r="AK93" s="110"/>
      <c r="AL93" s="110"/>
      <c r="AM93" s="110"/>
      <c r="AN93" s="110"/>
      <c r="AO93" s="110"/>
      <c r="AP93" s="110"/>
      <c r="AQ93" s="110"/>
      <c r="AR93" s="8"/>
      <c r="AS93" s="33"/>
      <c r="AT93" s="34"/>
      <c r="AU93" s="34"/>
      <c r="AV93" s="34"/>
      <c r="AW93" s="34"/>
      <c r="AX93" s="34"/>
      <c r="AY93" s="34"/>
      <c r="AZ93" s="34"/>
      <c r="BA93" s="34"/>
      <c r="BB93" s="34"/>
      <c r="BC93" s="34"/>
      <c r="BD93" s="35"/>
      <c r="BE93" s="110"/>
    </row>
    <row r="94" spans="1:90" s="149" customFormat="1" ht="32.450000000000003" customHeight="1" x14ac:dyDescent="0.25">
      <c r="B94" s="36"/>
      <c r="C94" s="37" t="s">
        <v>66</v>
      </c>
      <c r="D94" s="38"/>
      <c r="E94" s="38"/>
      <c r="F94" s="38"/>
      <c r="G94" s="38"/>
      <c r="H94" s="38"/>
      <c r="I94" s="38"/>
      <c r="J94" s="38"/>
      <c r="K94" s="38"/>
      <c r="L94" s="38"/>
      <c r="M94" s="38"/>
      <c r="N94" s="38"/>
      <c r="O94" s="38"/>
      <c r="P94" s="38"/>
      <c r="Q94" s="38"/>
      <c r="R94" s="38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  <c r="AF94" s="38"/>
      <c r="AG94" s="232"/>
      <c r="AH94" s="232"/>
      <c r="AI94" s="232"/>
      <c r="AJ94" s="232"/>
      <c r="AK94" s="232"/>
      <c r="AL94" s="232"/>
      <c r="AM94" s="232"/>
      <c r="AN94" s="233"/>
      <c r="AO94" s="233"/>
      <c r="AP94" s="233"/>
      <c r="AQ94" s="39" t="s">
        <v>1</v>
      </c>
      <c r="AR94" s="36"/>
      <c r="AS94" s="40">
        <v>0</v>
      </c>
      <c r="AT94" s="41">
        <v>0</v>
      </c>
      <c r="AU94" s="42">
        <v>0</v>
      </c>
      <c r="AV94" s="41">
        <v>0</v>
      </c>
      <c r="AW94" s="41">
        <v>0</v>
      </c>
      <c r="AX94" s="41">
        <v>0</v>
      </c>
      <c r="AY94" s="41">
        <v>0</v>
      </c>
      <c r="AZ94" s="41">
        <v>0</v>
      </c>
      <c r="BA94" s="41">
        <v>0</v>
      </c>
      <c r="BB94" s="41">
        <v>0</v>
      </c>
      <c r="BC94" s="41">
        <v>0</v>
      </c>
      <c r="BD94" s="43">
        <v>0</v>
      </c>
      <c r="BS94" s="150" t="s">
        <v>68</v>
      </c>
      <c r="BT94" s="151" t="s">
        <v>69</v>
      </c>
      <c r="BU94" s="150" t="s">
        <v>70</v>
      </c>
      <c r="BV94" s="150" t="s">
        <v>5</v>
      </c>
      <c r="BW94" s="150" t="s">
        <v>71</v>
      </c>
      <c r="CK94" s="150" t="s">
        <v>1</v>
      </c>
    </row>
    <row r="95" spans="1:90" s="153" customFormat="1" ht="37.5" customHeight="1" x14ac:dyDescent="0.25">
      <c r="A95" s="152" t="s">
        <v>72</v>
      </c>
      <c r="B95" s="44"/>
      <c r="C95" s="45"/>
      <c r="D95" s="231" t="s">
        <v>73</v>
      </c>
      <c r="E95" s="231"/>
      <c r="F95" s="231"/>
      <c r="G95" s="231"/>
      <c r="H95" s="231"/>
      <c r="I95" s="94"/>
      <c r="J95" s="231" t="s">
        <v>74</v>
      </c>
      <c r="K95" s="231"/>
      <c r="L95" s="231"/>
      <c r="M95" s="231"/>
      <c r="N95" s="231"/>
      <c r="O95" s="231"/>
      <c r="P95" s="231"/>
      <c r="Q95" s="231"/>
      <c r="R95" s="231"/>
      <c r="S95" s="231"/>
      <c r="T95" s="231"/>
      <c r="U95" s="231"/>
      <c r="V95" s="231"/>
      <c r="W95" s="231"/>
      <c r="X95" s="231"/>
      <c r="Y95" s="231"/>
      <c r="Z95" s="231"/>
      <c r="AA95" s="231"/>
      <c r="AB95" s="231"/>
      <c r="AC95" s="231"/>
      <c r="AD95" s="231"/>
      <c r="AE95" s="231"/>
      <c r="AF95" s="231"/>
      <c r="AG95" s="239">
        <f>'02-04.1-2022 - Vetva - A'!J30</f>
        <v>0</v>
      </c>
      <c r="AH95" s="240"/>
      <c r="AI95" s="240"/>
      <c r="AJ95" s="240"/>
      <c r="AK95" s="240"/>
      <c r="AL95" s="240"/>
      <c r="AM95" s="240"/>
      <c r="AN95" s="239">
        <f>'02-04.1-2022 - Vetva - A'!J39</f>
        <v>0</v>
      </c>
      <c r="AO95" s="240"/>
      <c r="AP95" s="240"/>
      <c r="AQ95" s="46" t="s">
        <v>75</v>
      </c>
      <c r="AR95" s="44"/>
      <c r="AS95" s="47">
        <v>0</v>
      </c>
      <c r="AT95" s="48">
        <v>0</v>
      </c>
      <c r="AU95" s="49">
        <v>0</v>
      </c>
      <c r="AV95" s="48">
        <v>0</v>
      </c>
      <c r="AW95" s="48">
        <v>0</v>
      </c>
      <c r="AX95" s="48">
        <v>0</v>
      </c>
      <c r="AY95" s="48">
        <v>0</v>
      </c>
      <c r="AZ95" s="48">
        <v>0</v>
      </c>
      <c r="BA95" s="48">
        <v>0</v>
      </c>
      <c r="BB95" s="48">
        <v>0</v>
      </c>
      <c r="BC95" s="48">
        <v>0</v>
      </c>
      <c r="BD95" s="50">
        <v>0</v>
      </c>
      <c r="BS95" s="154" t="s">
        <v>76</v>
      </c>
      <c r="BU95" s="154" t="s">
        <v>70</v>
      </c>
      <c r="BV95" s="154" t="s">
        <v>77</v>
      </c>
      <c r="BW95" s="154" t="s">
        <v>5</v>
      </c>
      <c r="CK95" s="154" t="s">
        <v>1</v>
      </c>
      <c r="CL95" s="154" t="s">
        <v>68</v>
      </c>
    </row>
    <row r="96" spans="1:90" s="153" customFormat="1" ht="37.5" customHeight="1" x14ac:dyDescent="0.25">
      <c r="A96" s="155" t="s">
        <v>72</v>
      </c>
      <c r="B96" s="44"/>
      <c r="C96" s="45"/>
      <c r="D96" s="231" t="s">
        <v>78</v>
      </c>
      <c r="E96" s="231"/>
      <c r="F96" s="231"/>
      <c r="G96" s="231"/>
      <c r="H96" s="231"/>
      <c r="I96" s="94"/>
      <c r="J96" s="231" t="s">
        <v>79</v>
      </c>
      <c r="K96" s="231"/>
      <c r="L96" s="231"/>
      <c r="M96" s="231"/>
      <c r="N96" s="231"/>
      <c r="O96" s="231"/>
      <c r="P96" s="231"/>
      <c r="Q96" s="231"/>
      <c r="R96" s="231"/>
      <c r="S96" s="231"/>
      <c r="T96" s="231"/>
      <c r="U96" s="231"/>
      <c r="V96" s="231"/>
      <c r="W96" s="231"/>
      <c r="X96" s="231"/>
      <c r="Y96" s="231"/>
      <c r="Z96" s="231"/>
      <c r="AA96" s="231"/>
      <c r="AB96" s="231"/>
      <c r="AC96" s="231"/>
      <c r="AD96" s="231"/>
      <c r="AE96" s="231"/>
      <c r="AF96" s="231"/>
      <c r="AG96" s="239">
        <f>'02-04.2-2022 - Vetva - B'!J30</f>
        <v>0</v>
      </c>
      <c r="AH96" s="240"/>
      <c r="AI96" s="240"/>
      <c r="AJ96" s="240"/>
      <c r="AK96" s="240"/>
      <c r="AL96" s="240"/>
      <c r="AM96" s="240"/>
      <c r="AN96" s="239">
        <f>'02-04.2-2022 - Vetva - B'!J39</f>
        <v>0</v>
      </c>
      <c r="AO96" s="240"/>
      <c r="AP96" s="240"/>
      <c r="AQ96" s="46" t="s">
        <v>75</v>
      </c>
      <c r="AR96" s="44"/>
      <c r="AS96" s="51">
        <v>0</v>
      </c>
      <c r="AT96" s="52">
        <v>0</v>
      </c>
      <c r="AU96" s="53">
        <v>0</v>
      </c>
      <c r="AV96" s="52">
        <v>0</v>
      </c>
      <c r="AW96" s="52">
        <v>0</v>
      </c>
      <c r="AX96" s="52">
        <v>0</v>
      </c>
      <c r="AY96" s="52">
        <v>0</v>
      </c>
      <c r="AZ96" s="52">
        <v>0</v>
      </c>
      <c r="BA96" s="52">
        <v>0</v>
      </c>
      <c r="BB96" s="52">
        <v>0</v>
      </c>
      <c r="BC96" s="52">
        <v>0</v>
      </c>
      <c r="BD96" s="54">
        <v>0</v>
      </c>
      <c r="BS96" s="154" t="s">
        <v>76</v>
      </c>
      <c r="BU96" s="154" t="s">
        <v>70</v>
      </c>
      <c r="BV96" s="154" t="s">
        <v>80</v>
      </c>
      <c r="BW96" s="154" t="s">
        <v>5</v>
      </c>
      <c r="CK96" s="154" t="s">
        <v>1</v>
      </c>
      <c r="CL96" s="154" t="s">
        <v>68</v>
      </c>
    </row>
    <row r="97" spans="1:57" s="15" customFormat="1" ht="30" customHeight="1" x14ac:dyDescent="0.25">
      <c r="A97" s="110"/>
      <c r="B97" s="8"/>
      <c r="C97" s="110"/>
      <c r="D97" s="110"/>
      <c r="E97" s="110"/>
      <c r="F97" s="110"/>
      <c r="G97" s="110"/>
      <c r="H97" s="110"/>
      <c r="I97" s="110"/>
      <c r="J97" s="110"/>
      <c r="K97" s="110"/>
      <c r="L97" s="110"/>
      <c r="M97" s="110"/>
      <c r="N97" s="110"/>
      <c r="O97" s="110"/>
      <c r="P97" s="110"/>
      <c r="Q97" s="110"/>
      <c r="R97" s="110"/>
      <c r="S97" s="110"/>
      <c r="T97" s="110"/>
      <c r="U97" s="110"/>
      <c r="V97" s="110"/>
      <c r="W97" s="110"/>
      <c r="X97" s="110"/>
      <c r="Y97" s="110"/>
      <c r="Z97" s="110"/>
      <c r="AA97" s="110"/>
      <c r="AB97" s="110"/>
      <c r="AC97" s="110"/>
      <c r="AD97" s="110"/>
      <c r="AE97" s="110"/>
      <c r="AF97" s="110"/>
      <c r="AG97" s="110"/>
      <c r="AH97" s="110"/>
      <c r="AI97" s="110"/>
      <c r="AJ97" s="110"/>
      <c r="AK97" s="110"/>
      <c r="AL97" s="110"/>
      <c r="AM97" s="110"/>
      <c r="AN97" s="110"/>
      <c r="AO97" s="110"/>
      <c r="AP97" s="110"/>
      <c r="AQ97" s="110"/>
      <c r="AR97" s="8"/>
      <c r="AS97" s="110"/>
      <c r="AT97" s="110"/>
      <c r="AU97" s="110"/>
      <c r="AV97" s="110"/>
      <c r="AW97" s="110"/>
      <c r="AX97" s="110"/>
      <c r="AY97" s="110"/>
      <c r="AZ97" s="110"/>
      <c r="BA97" s="110"/>
      <c r="BB97" s="110"/>
      <c r="BC97" s="110"/>
      <c r="BD97" s="110"/>
      <c r="BE97" s="110"/>
    </row>
    <row r="98" spans="1:57" s="15" customFormat="1" ht="6.95" customHeight="1" x14ac:dyDescent="0.25">
      <c r="A98" s="110"/>
      <c r="B98" s="20"/>
      <c r="C98" s="21"/>
      <c r="D98" s="21"/>
      <c r="E98" s="21"/>
      <c r="F98" s="21"/>
      <c r="G98" s="21"/>
      <c r="H98" s="21"/>
      <c r="I98" s="21"/>
      <c r="J98" s="21"/>
      <c r="K98" s="21"/>
      <c r="L98" s="21"/>
      <c r="M98" s="21"/>
      <c r="N98" s="21"/>
      <c r="O98" s="21"/>
      <c r="P98" s="21"/>
      <c r="Q98" s="21"/>
      <c r="R98" s="21"/>
      <c r="S98" s="21"/>
      <c r="T98" s="21"/>
      <c r="U98" s="21"/>
      <c r="V98" s="21"/>
      <c r="W98" s="21"/>
      <c r="X98" s="21"/>
      <c r="Y98" s="21"/>
      <c r="Z98" s="21"/>
      <c r="AA98" s="21"/>
      <c r="AB98" s="21"/>
      <c r="AC98" s="21"/>
      <c r="AD98" s="21"/>
      <c r="AE98" s="21"/>
      <c r="AF98" s="21"/>
      <c r="AG98" s="21"/>
      <c r="AH98" s="21"/>
      <c r="AI98" s="21"/>
      <c r="AJ98" s="21"/>
      <c r="AK98" s="21"/>
      <c r="AL98" s="21"/>
      <c r="AM98" s="21"/>
      <c r="AN98" s="21"/>
      <c r="AO98" s="21"/>
      <c r="AP98" s="21"/>
      <c r="AQ98" s="21"/>
      <c r="AR98" s="8"/>
      <c r="AS98" s="110"/>
      <c r="AT98" s="110"/>
      <c r="AU98" s="110"/>
      <c r="AV98" s="110"/>
      <c r="AW98" s="110"/>
      <c r="AX98" s="110"/>
      <c r="AY98" s="110"/>
      <c r="AZ98" s="110"/>
      <c r="BA98" s="110"/>
      <c r="BB98" s="110"/>
      <c r="BC98" s="110"/>
      <c r="BD98" s="110"/>
      <c r="BE98" s="110"/>
    </row>
  </sheetData>
  <sheetProtection password="C7F0" sheet="1" objects="1" scenarios="1"/>
  <mergeCells count="46">
    <mergeCell ref="W31:AE31"/>
    <mergeCell ref="AK31:AO31"/>
    <mergeCell ref="AK33:AO33"/>
    <mergeCell ref="L33:P33"/>
    <mergeCell ref="BE5:BE34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AS89:AT91"/>
    <mergeCell ref="AM90:AP90"/>
    <mergeCell ref="L30:T30"/>
    <mergeCell ref="AR2:BE2"/>
    <mergeCell ref="AN96:AP96"/>
    <mergeCell ref="AG96:AM96"/>
    <mergeCell ref="X35:AB35"/>
    <mergeCell ref="AK35:AO35"/>
    <mergeCell ref="L85:AO85"/>
    <mergeCell ref="AM87:AN87"/>
    <mergeCell ref="AM89:AP89"/>
    <mergeCell ref="L31:P31"/>
    <mergeCell ref="W32:AE32"/>
    <mergeCell ref="AK32:AO32"/>
    <mergeCell ref="L32:P32"/>
    <mergeCell ref="W33:AE33"/>
    <mergeCell ref="D96:H96"/>
    <mergeCell ref="J96:AF96"/>
    <mergeCell ref="AG94:AM94"/>
    <mergeCell ref="AN94:AP94"/>
    <mergeCell ref="C92:G92"/>
    <mergeCell ref="I92:AF92"/>
    <mergeCell ref="AG92:AM92"/>
    <mergeCell ref="AN92:AP92"/>
    <mergeCell ref="AN95:AP95"/>
    <mergeCell ref="AG95:AM95"/>
    <mergeCell ref="D95:H95"/>
    <mergeCell ref="J95:AF95"/>
  </mergeCells>
  <dataValidations count="2">
    <dataValidation type="list" allowBlank="1" showInputMessage="1" showErrorMessage="1" sqref="BH15" xr:uid="{5DF9DD81-81DD-41FD-B0D5-A62DC6255366}">
      <formula1>$BH$12:$BH$14</formula1>
    </dataValidation>
    <dataValidation type="list" allowBlank="1" showInputMessage="1" showErrorMessage="1" sqref="L30" xr:uid="{FBE964F8-20AB-4996-AE87-282C7CA5CD7B}">
      <formula1>$BS$7:$BS$9</formula1>
    </dataValidation>
  </dataValidations>
  <hyperlinks>
    <hyperlink ref="A95" location="'02-04.1-2022 - Vetva - A'!A1" display="/" xr:uid="{00000000-0004-0000-0000-000000000000}"/>
    <hyperlink ref="A96" location="'02-04.2-2022 - Vetva - B'!C2" display="/" xr:uid="{00000000-0004-0000-0000-000001000000}"/>
  </hyperlinks>
  <pageMargins left="0.70866141732283472" right="0.70866141732283472" top="0.74803149606299213" bottom="0.74803149606299213" header="0.31496062992125984" footer="0.31496062992125984"/>
  <pageSetup paperSize="9" scale="60" fitToHeight="0" orientation="portrait" r:id="rId1"/>
  <rowBreaks count="1" manualBreakCount="1">
    <brk id="7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2CBB48-2797-4466-97C0-9C78F37D5A13}">
  <dimension ref="A2:BJ145"/>
  <sheetViews>
    <sheetView tabSelected="1" topLeftCell="A113" zoomScaleNormal="100" workbookViewId="0">
      <selection activeCell="L124" sqref="L124"/>
    </sheetView>
  </sheetViews>
  <sheetFormatPr defaultColWidth="8.85546875" defaultRowHeight="15" x14ac:dyDescent="0.25"/>
  <cols>
    <col min="1" max="1" width="6.42578125" style="106" customWidth="1"/>
    <col min="2" max="2" width="0.85546875" style="106" customWidth="1"/>
    <col min="3" max="4" width="3.28515625" style="106" customWidth="1"/>
    <col min="5" max="5" width="13.28515625" style="106" customWidth="1"/>
    <col min="6" max="6" width="39.5703125" style="106" customWidth="1"/>
    <col min="7" max="7" width="5.7109375" style="106" customWidth="1"/>
    <col min="8" max="8" width="7.85546875" style="106" customWidth="1"/>
    <col min="9" max="9" width="11.140625" style="106" customWidth="1"/>
    <col min="10" max="10" width="15.7109375" style="106" customWidth="1"/>
    <col min="11" max="11" width="17.28515625" style="106" hidden="1" customWidth="1"/>
    <col min="12" max="12" width="7.7109375" style="106" bestFit="1" customWidth="1"/>
    <col min="13" max="13" width="8.42578125" style="106" hidden="1" customWidth="1"/>
    <col min="14" max="14" width="13.5703125" style="106" customWidth="1"/>
    <col min="15" max="16" width="11" style="106" customWidth="1"/>
    <col min="17" max="19" width="11" style="106" hidden="1" customWidth="1"/>
    <col min="20" max="20" width="11" style="106" customWidth="1"/>
    <col min="21" max="21" width="0.7109375" style="106" customWidth="1"/>
    <col min="22" max="22" width="9.5703125" style="106" customWidth="1"/>
    <col min="23" max="23" width="8.5703125" style="106" customWidth="1"/>
    <col min="24" max="24" width="11.7109375" style="106" customWidth="1"/>
    <col min="25" max="25" width="12.7109375" style="106" customWidth="1"/>
    <col min="26" max="26" width="8.5703125" style="106" customWidth="1"/>
    <col min="27" max="27" width="11.7109375" style="106" customWidth="1"/>
    <col min="28" max="28" width="12.7109375" style="106" customWidth="1"/>
    <col min="29" max="16384" width="8.85546875" style="106"/>
  </cols>
  <sheetData>
    <row r="2" spans="1:43" ht="36.950000000000003" customHeight="1" x14ac:dyDescent="0.25">
      <c r="L2" s="248"/>
      <c r="M2" s="248"/>
      <c r="N2" s="248"/>
      <c r="O2" s="248"/>
      <c r="P2" s="248"/>
      <c r="Q2" s="248"/>
      <c r="R2" s="248"/>
      <c r="S2" s="248"/>
      <c r="T2" s="248"/>
      <c r="U2" s="248"/>
      <c r="AQ2" s="143" t="s">
        <v>77</v>
      </c>
    </row>
    <row r="3" spans="1:43" ht="6.95" customHeight="1" x14ac:dyDescent="0.25">
      <c r="B3" s="195"/>
      <c r="C3" s="196"/>
      <c r="D3" s="196"/>
      <c r="E3" s="196"/>
      <c r="F3" s="196"/>
      <c r="G3" s="196"/>
      <c r="H3" s="196"/>
      <c r="I3" s="196"/>
      <c r="J3" s="197"/>
      <c r="K3" s="2"/>
      <c r="L3" s="3"/>
      <c r="AQ3" s="143" t="s">
        <v>68</v>
      </c>
    </row>
    <row r="4" spans="1:43" ht="24.95" customHeight="1" x14ac:dyDescent="0.25">
      <c r="B4" s="198"/>
      <c r="C4" s="199"/>
      <c r="D4" s="81" t="s">
        <v>81</v>
      </c>
      <c r="E4" s="199"/>
      <c r="F4" s="199"/>
      <c r="G4" s="199"/>
      <c r="H4" s="199"/>
      <c r="I4" s="199"/>
      <c r="J4" s="200"/>
      <c r="L4" s="3"/>
      <c r="M4" s="156" t="s">
        <v>8</v>
      </c>
      <c r="AQ4" s="143" t="s">
        <v>4</v>
      </c>
    </row>
    <row r="5" spans="1:43" ht="6.95" customHeight="1" x14ac:dyDescent="0.25">
      <c r="B5" s="198"/>
      <c r="C5" s="199"/>
      <c r="D5" s="199"/>
      <c r="E5" s="199"/>
      <c r="F5" s="199"/>
      <c r="G5" s="199"/>
      <c r="H5" s="199"/>
      <c r="I5" s="199"/>
      <c r="J5" s="200"/>
      <c r="L5" s="3"/>
    </row>
    <row r="6" spans="1:43" ht="12" customHeight="1" x14ac:dyDescent="0.25">
      <c r="B6" s="198"/>
      <c r="C6" s="199"/>
      <c r="D6" s="111" t="s">
        <v>12</v>
      </c>
      <c r="E6" s="199"/>
      <c r="F6" s="199"/>
      <c r="G6" s="199"/>
      <c r="H6" s="199"/>
      <c r="I6" s="199"/>
      <c r="J6" s="200"/>
      <c r="L6" s="3"/>
    </row>
    <row r="7" spans="1:43" ht="16.5" customHeight="1" x14ac:dyDescent="0.25">
      <c r="B7" s="198"/>
      <c r="C7" s="199"/>
      <c r="D7" s="199"/>
      <c r="E7" s="275" t="s">
        <v>13</v>
      </c>
      <c r="F7" s="276"/>
      <c r="G7" s="276"/>
      <c r="H7" s="276"/>
      <c r="I7" s="199"/>
      <c r="J7" s="200"/>
      <c r="L7" s="3"/>
    </row>
    <row r="8" spans="1:43" s="15" customFormat="1" ht="12" customHeight="1" x14ac:dyDescent="0.25">
      <c r="A8" s="110"/>
      <c r="B8" s="116"/>
      <c r="C8" s="112"/>
      <c r="D8" s="111" t="s">
        <v>82</v>
      </c>
      <c r="E8" s="112"/>
      <c r="F8" s="112"/>
      <c r="G8" s="112"/>
      <c r="H8" s="112"/>
      <c r="I8" s="112"/>
      <c r="J8" s="201"/>
      <c r="K8" s="110"/>
      <c r="L8" s="14"/>
      <c r="S8" s="110"/>
      <c r="T8" s="110"/>
      <c r="U8" s="110"/>
      <c r="V8" s="110"/>
      <c r="W8" s="110"/>
      <c r="X8" s="110"/>
      <c r="Y8" s="110"/>
      <c r="Z8" s="110"/>
      <c r="AA8" s="110"/>
      <c r="AB8" s="110"/>
    </row>
    <row r="9" spans="1:43" s="15" customFormat="1" ht="16.5" customHeight="1" x14ac:dyDescent="0.25">
      <c r="A9" s="110"/>
      <c r="B9" s="116"/>
      <c r="C9" s="112"/>
      <c r="D9" s="112"/>
      <c r="E9" s="277" t="s">
        <v>83</v>
      </c>
      <c r="F9" s="278"/>
      <c r="G9" s="278"/>
      <c r="H9" s="278"/>
      <c r="I9" s="112"/>
      <c r="J9" s="201"/>
      <c r="K9" s="110"/>
      <c r="L9" s="14"/>
      <c r="S9" s="110"/>
      <c r="T9" s="110"/>
      <c r="U9" s="110"/>
      <c r="V9" s="110"/>
      <c r="W9" s="110"/>
      <c r="X9" s="110"/>
      <c r="Y9" s="110"/>
      <c r="Z9" s="110"/>
      <c r="AA9" s="110"/>
      <c r="AB9" s="110"/>
    </row>
    <row r="10" spans="1:43" s="15" customFormat="1" x14ac:dyDescent="0.25">
      <c r="A10" s="110"/>
      <c r="B10" s="116"/>
      <c r="C10" s="112"/>
      <c r="D10" s="112"/>
      <c r="E10" s="112"/>
      <c r="F10" s="112"/>
      <c r="G10" s="112"/>
      <c r="H10" s="112"/>
      <c r="I10" s="112"/>
      <c r="J10" s="201"/>
      <c r="K10" s="110"/>
      <c r="L10" s="14"/>
      <c r="S10" s="110"/>
      <c r="T10" s="110"/>
      <c r="U10" s="110"/>
      <c r="V10" s="110"/>
      <c r="W10" s="110"/>
      <c r="X10" s="110"/>
      <c r="Y10" s="110"/>
      <c r="Z10" s="110"/>
      <c r="AA10" s="110"/>
      <c r="AB10" s="110"/>
    </row>
    <row r="11" spans="1:43" s="15" customFormat="1" ht="12" customHeight="1" x14ac:dyDescent="0.25">
      <c r="A11" s="110"/>
      <c r="B11" s="116"/>
      <c r="C11" s="112"/>
      <c r="D11" s="111" t="s">
        <v>14</v>
      </c>
      <c r="E11" s="112"/>
      <c r="F11" s="79" t="s">
        <v>1</v>
      </c>
      <c r="G11" s="112"/>
      <c r="H11" s="112"/>
      <c r="I11" s="111" t="s">
        <v>15</v>
      </c>
      <c r="J11" s="202" t="s">
        <v>1</v>
      </c>
      <c r="K11" s="110"/>
      <c r="L11" s="14"/>
      <c r="S11" s="110"/>
      <c r="T11" s="110"/>
      <c r="U11" s="110"/>
      <c r="V11" s="110"/>
      <c r="W11" s="110"/>
      <c r="X11" s="110"/>
      <c r="Y11" s="110"/>
      <c r="Z11" s="110"/>
      <c r="AA11" s="110"/>
      <c r="AB11" s="110"/>
    </row>
    <row r="12" spans="1:43" s="15" customFormat="1" ht="12" customHeight="1" x14ac:dyDescent="0.25">
      <c r="A12" s="110"/>
      <c r="B12" s="116"/>
      <c r="C12" s="112"/>
      <c r="D12" s="111" t="s">
        <v>16</v>
      </c>
      <c r="E12" s="112"/>
      <c r="F12" s="79" t="s">
        <v>17</v>
      </c>
      <c r="G12" s="112"/>
      <c r="H12" s="112"/>
      <c r="I12" s="111" t="s">
        <v>18</v>
      </c>
      <c r="J12" s="203"/>
      <c r="K12" s="110"/>
      <c r="L12" s="14"/>
      <c r="S12" s="110"/>
      <c r="T12" s="110"/>
      <c r="U12" s="110"/>
      <c r="V12" s="110"/>
      <c r="W12" s="110"/>
      <c r="X12" s="110"/>
      <c r="Y12" s="110"/>
      <c r="Z12" s="110"/>
      <c r="AA12" s="110"/>
      <c r="AB12" s="110"/>
    </row>
    <row r="13" spans="1:43" s="15" customFormat="1" ht="10.9" customHeight="1" x14ac:dyDescent="0.25">
      <c r="A13" s="110"/>
      <c r="B13" s="116"/>
      <c r="C13" s="112"/>
      <c r="D13" s="112"/>
      <c r="E13" s="112"/>
      <c r="F13" s="112"/>
      <c r="G13" s="112"/>
      <c r="H13" s="112"/>
      <c r="I13" s="112"/>
      <c r="J13" s="201"/>
      <c r="K13" s="110"/>
      <c r="L13" s="14"/>
      <c r="S13" s="110"/>
      <c r="T13" s="110"/>
      <c r="U13" s="110"/>
      <c r="V13" s="110"/>
      <c r="W13" s="110"/>
      <c r="X13" s="110"/>
      <c r="Y13" s="110"/>
      <c r="Z13" s="110"/>
      <c r="AA13" s="110"/>
      <c r="AB13" s="110"/>
    </row>
    <row r="14" spans="1:43" s="15" customFormat="1" ht="12" customHeight="1" x14ac:dyDescent="0.25">
      <c r="A14" s="110"/>
      <c r="B14" s="116"/>
      <c r="C14" s="112"/>
      <c r="D14" s="111" t="s">
        <v>19</v>
      </c>
      <c r="E14" s="112"/>
      <c r="F14" s="112"/>
      <c r="G14" s="112"/>
      <c r="H14" s="112"/>
      <c r="I14" s="111" t="s">
        <v>20</v>
      </c>
      <c r="J14" s="202" t="s">
        <v>1</v>
      </c>
      <c r="K14" s="110"/>
      <c r="L14" s="14"/>
      <c r="S14" s="110"/>
      <c r="T14" s="110"/>
      <c r="U14" s="110"/>
      <c r="V14" s="110"/>
      <c r="W14" s="110"/>
      <c r="X14" s="110"/>
      <c r="Y14" s="110"/>
      <c r="Z14" s="110"/>
      <c r="AA14" s="110"/>
      <c r="AB14" s="110"/>
    </row>
    <row r="15" spans="1:43" s="15" customFormat="1" ht="18" customHeight="1" x14ac:dyDescent="0.25">
      <c r="A15" s="110"/>
      <c r="B15" s="116"/>
      <c r="C15" s="112"/>
      <c r="D15" s="112"/>
      <c r="E15" s="79" t="s">
        <v>21</v>
      </c>
      <c r="F15" s="112"/>
      <c r="G15" s="112"/>
      <c r="H15" s="112"/>
      <c r="I15" s="111" t="s">
        <v>22</v>
      </c>
      <c r="J15" s="202" t="s">
        <v>1</v>
      </c>
      <c r="K15" s="110"/>
      <c r="L15" s="14"/>
      <c r="S15" s="110"/>
      <c r="T15" s="110"/>
      <c r="U15" s="110"/>
      <c r="V15" s="110"/>
      <c r="W15" s="110"/>
      <c r="X15" s="110"/>
      <c r="Y15" s="110"/>
      <c r="Z15" s="110"/>
      <c r="AA15" s="110"/>
      <c r="AB15" s="110"/>
    </row>
    <row r="16" spans="1:43" s="15" customFormat="1" ht="6.95" customHeight="1" x14ac:dyDescent="0.25">
      <c r="A16" s="110"/>
      <c r="B16" s="116"/>
      <c r="C16" s="112"/>
      <c r="D16" s="112"/>
      <c r="E16" s="112"/>
      <c r="F16" s="112"/>
      <c r="G16" s="112"/>
      <c r="H16" s="112"/>
      <c r="I16" s="112"/>
      <c r="J16" s="201"/>
      <c r="K16" s="110"/>
      <c r="L16" s="14"/>
      <c r="S16" s="110"/>
      <c r="T16" s="110"/>
      <c r="U16" s="110"/>
      <c r="V16" s="110"/>
      <c r="W16" s="110"/>
      <c r="X16" s="110"/>
      <c r="Y16" s="110"/>
      <c r="Z16" s="110"/>
      <c r="AA16" s="110"/>
      <c r="AB16" s="110"/>
    </row>
    <row r="17" spans="1:28" s="15" customFormat="1" ht="12" customHeight="1" x14ac:dyDescent="0.25">
      <c r="A17" s="110"/>
      <c r="B17" s="116"/>
      <c r="C17" s="112"/>
      <c r="D17" s="111" t="s">
        <v>23</v>
      </c>
      <c r="E17" s="112"/>
      <c r="F17" s="112"/>
      <c r="G17" s="112"/>
      <c r="H17" s="112"/>
      <c r="I17" s="111" t="s">
        <v>20</v>
      </c>
      <c r="J17" s="203"/>
      <c r="K17" s="110"/>
      <c r="L17" s="14"/>
      <c r="S17" s="110"/>
      <c r="T17" s="110"/>
      <c r="U17" s="110"/>
      <c r="V17" s="110"/>
      <c r="W17" s="110"/>
      <c r="X17" s="110"/>
      <c r="Y17" s="110"/>
      <c r="Z17" s="110"/>
      <c r="AA17" s="110"/>
      <c r="AB17" s="110"/>
    </row>
    <row r="18" spans="1:28" s="15" customFormat="1" ht="18" customHeight="1" x14ac:dyDescent="0.25">
      <c r="A18" s="110"/>
      <c r="B18" s="116"/>
      <c r="C18" s="112"/>
      <c r="D18" s="112"/>
      <c r="E18" s="279"/>
      <c r="F18" s="279"/>
      <c r="G18" s="279"/>
      <c r="H18" s="279"/>
      <c r="I18" s="111" t="s">
        <v>22</v>
      </c>
      <c r="J18" s="203"/>
      <c r="K18" s="110"/>
      <c r="L18" s="14"/>
      <c r="S18" s="110"/>
      <c r="T18" s="110"/>
      <c r="U18" s="110"/>
      <c r="V18" s="110"/>
      <c r="W18" s="110"/>
      <c r="X18" s="110"/>
      <c r="Y18" s="110"/>
      <c r="Z18" s="110"/>
      <c r="AA18" s="110"/>
      <c r="AB18" s="110"/>
    </row>
    <row r="19" spans="1:28" s="15" customFormat="1" ht="6.95" customHeight="1" x14ac:dyDescent="0.25">
      <c r="A19" s="110"/>
      <c r="B19" s="116"/>
      <c r="C19" s="112"/>
      <c r="D19" s="112"/>
      <c r="E19" s="112"/>
      <c r="F19" s="112"/>
      <c r="G19" s="112"/>
      <c r="H19" s="112"/>
      <c r="I19" s="112"/>
      <c r="J19" s="201"/>
      <c r="K19" s="110"/>
      <c r="L19" s="14"/>
      <c r="S19" s="110"/>
      <c r="T19" s="110"/>
      <c r="U19" s="110"/>
      <c r="V19" s="110"/>
      <c r="W19" s="110"/>
      <c r="X19" s="110"/>
      <c r="Y19" s="110"/>
      <c r="Z19" s="110"/>
      <c r="AA19" s="110"/>
      <c r="AB19" s="110"/>
    </row>
    <row r="20" spans="1:28" s="15" customFormat="1" ht="12" customHeight="1" x14ac:dyDescent="0.25">
      <c r="A20" s="110"/>
      <c r="B20" s="116"/>
      <c r="C20" s="112"/>
      <c r="D20" s="111" t="s">
        <v>24</v>
      </c>
      <c r="E20" s="112"/>
      <c r="F20" s="112"/>
      <c r="G20" s="112"/>
      <c r="H20" s="112"/>
      <c r="I20" s="111" t="s">
        <v>20</v>
      </c>
      <c r="J20" s="202" t="s">
        <v>1</v>
      </c>
      <c r="K20" s="110"/>
      <c r="L20" s="14"/>
      <c r="S20" s="110"/>
      <c r="T20" s="110"/>
      <c r="U20" s="110"/>
      <c r="V20" s="110"/>
      <c r="W20" s="110"/>
      <c r="X20" s="110"/>
      <c r="Y20" s="110"/>
      <c r="Z20" s="110"/>
      <c r="AA20" s="110"/>
      <c r="AB20" s="110"/>
    </row>
    <row r="21" spans="1:28" s="15" customFormat="1" ht="18" customHeight="1" x14ac:dyDescent="0.25">
      <c r="A21" s="110"/>
      <c r="B21" s="116"/>
      <c r="C21" s="112"/>
      <c r="D21" s="112"/>
      <c r="E21" s="79" t="s">
        <v>25</v>
      </c>
      <c r="F21" s="112"/>
      <c r="G21" s="112"/>
      <c r="H21" s="112"/>
      <c r="I21" s="111" t="s">
        <v>22</v>
      </c>
      <c r="J21" s="202" t="s">
        <v>1</v>
      </c>
      <c r="K21" s="110"/>
      <c r="L21" s="14"/>
      <c r="S21" s="110"/>
      <c r="T21" s="110"/>
      <c r="U21" s="110"/>
      <c r="V21" s="110"/>
      <c r="W21" s="110"/>
      <c r="X21" s="110"/>
      <c r="Y21" s="110"/>
      <c r="Z21" s="110"/>
      <c r="AA21" s="110"/>
      <c r="AB21" s="110"/>
    </row>
    <row r="22" spans="1:28" s="15" customFormat="1" ht="6.95" customHeight="1" x14ac:dyDescent="0.25">
      <c r="A22" s="110"/>
      <c r="B22" s="116"/>
      <c r="C22" s="112"/>
      <c r="D22" s="112"/>
      <c r="E22" s="112"/>
      <c r="F22" s="112"/>
      <c r="G22" s="112"/>
      <c r="H22" s="112"/>
      <c r="I22" s="112"/>
      <c r="J22" s="201"/>
      <c r="K22" s="110"/>
      <c r="L22" s="14"/>
      <c r="S22" s="110"/>
      <c r="T22" s="110"/>
      <c r="U22" s="110"/>
      <c r="V22" s="110"/>
      <c r="W22" s="110"/>
      <c r="X22" s="110"/>
      <c r="Y22" s="110"/>
      <c r="Z22" s="110"/>
      <c r="AA22" s="110"/>
      <c r="AB22" s="110"/>
    </row>
    <row r="23" spans="1:28" s="15" customFormat="1" ht="12" customHeight="1" x14ac:dyDescent="0.25">
      <c r="A23" s="110"/>
      <c r="B23" s="116"/>
      <c r="C23" s="112"/>
      <c r="D23" s="111" t="s">
        <v>26</v>
      </c>
      <c r="E23" s="112"/>
      <c r="F23" s="112"/>
      <c r="G23" s="112"/>
      <c r="H23" s="112"/>
      <c r="I23" s="111" t="s">
        <v>20</v>
      </c>
      <c r="J23" s="202" t="s">
        <v>1</v>
      </c>
      <c r="K23" s="110"/>
      <c r="L23" s="14"/>
      <c r="S23" s="110"/>
      <c r="T23" s="110"/>
      <c r="U23" s="110"/>
      <c r="V23" s="110"/>
      <c r="W23" s="110"/>
      <c r="X23" s="110"/>
      <c r="Y23" s="110"/>
      <c r="Z23" s="110"/>
      <c r="AA23" s="110"/>
      <c r="AB23" s="110"/>
    </row>
    <row r="24" spans="1:28" s="15" customFormat="1" ht="18" customHeight="1" x14ac:dyDescent="0.25">
      <c r="A24" s="110"/>
      <c r="B24" s="116"/>
      <c r="C24" s="112"/>
      <c r="D24" s="112"/>
      <c r="E24" s="79" t="s">
        <v>25</v>
      </c>
      <c r="F24" s="112"/>
      <c r="G24" s="112"/>
      <c r="H24" s="112"/>
      <c r="I24" s="111" t="s">
        <v>22</v>
      </c>
      <c r="J24" s="202" t="s">
        <v>1</v>
      </c>
      <c r="K24" s="110"/>
      <c r="L24" s="14"/>
      <c r="S24" s="110" t="s">
        <v>220</v>
      </c>
      <c r="T24" s="110"/>
      <c r="U24" s="110"/>
      <c r="V24" s="110"/>
      <c r="W24" s="110"/>
      <c r="X24" s="110"/>
      <c r="Y24" s="110"/>
      <c r="Z24" s="110"/>
      <c r="AA24" s="110"/>
      <c r="AB24" s="110"/>
    </row>
    <row r="25" spans="1:28" s="15" customFormat="1" ht="6.95" customHeight="1" x14ac:dyDescent="0.25">
      <c r="A25" s="110"/>
      <c r="B25" s="116"/>
      <c r="C25" s="112"/>
      <c r="D25" s="112"/>
      <c r="E25" s="112"/>
      <c r="F25" s="112"/>
      <c r="G25" s="112"/>
      <c r="H25" s="112"/>
      <c r="I25" s="112"/>
      <c r="J25" s="201"/>
      <c r="K25" s="110"/>
      <c r="S25" s="110">
        <v>10</v>
      </c>
      <c r="T25" s="110"/>
      <c r="U25" s="110"/>
      <c r="W25" s="110"/>
      <c r="X25" s="110"/>
      <c r="Y25" s="110"/>
      <c r="Z25" s="110"/>
      <c r="AA25" s="110"/>
      <c r="AB25" s="110"/>
    </row>
    <row r="26" spans="1:28" s="15" customFormat="1" ht="12" customHeight="1" x14ac:dyDescent="0.25">
      <c r="A26" s="110"/>
      <c r="B26" s="116"/>
      <c r="C26" s="112"/>
      <c r="D26" s="111" t="s">
        <v>27</v>
      </c>
      <c r="E26" s="112"/>
      <c r="F26" s="112"/>
      <c r="G26" s="112"/>
      <c r="H26" s="112"/>
      <c r="I26" s="112"/>
      <c r="J26" s="201"/>
      <c r="K26" s="110"/>
      <c r="S26" s="157">
        <v>20</v>
      </c>
      <c r="T26" s="110"/>
      <c r="U26" s="110"/>
      <c r="W26" s="110"/>
      <c r="X26" s="110"/>
      <c r="Y26" s="110"/>
      <c r="Z26" s="110"/>
      <c r="AA26" s="110"/>
      <c r="AB26" s="110"/>
    </row>
    <row r="27" spans="1:28" s="159" customFormat="1" ht="16.5" customHeight="1" x14ac:dyDescent="0.25">
      <c r="A27" s="157"/>
      <c r="B27" s="204"/>
      <c r="C27" s="205"/>
      <c r="D27" s="205"/>
      <c r="E27" s="280" t="s">
        <v>1</v>
      </c>
      <c r="F27" s="280"/>
      <c r="G27" s="280"/>
      <c r="H27" s="280"/>
      <c r="I27" s="205"/>
      <c r="J27" s="206"/>
      <c r="K27" s="157"/>
      <c r="S27" s="157">
        <v>10</v>
      </c>
      <c r="T27" s="157"/>
      <c r="U27" s="157"/>
      <c r="W27" s="157"/>
      <c r="X27" s="157"/>
      <c r="Y27" s="157"/>
      <c r="Z27" s="157"/>
      <c r="AA27" s="157"/>
      <c r="AB27" s="157"/>
    </row>
    <row r="28" spans="1:28" s="15" customFormat="1" ht="6.95" customHeight="1" x14ac:dyDescent="0.25">
      <c r="A28" s="110"/>
      <c r="B28" s="116"/>
      <c r="C28" s="112"/>
      <c r="D28" s="112"/>
      <c r="E28" s="112"/>
      <c r="F28" s="112"/>
      <c r="G28" s="112"/>
      <c r="H28" s="112"/>
      <c r="I28" s="112"/>
      <c r="J28" s="201"/>
      <c r="K28" s="110"/>
      <c r="L28" s="14"/>
      <c r="S28" s="110"/>
      <c r="T28" s="110"/>
      <c r="U28" s="110"/>
      <c r="V28" s="110"/>
      <c r="W28" s="110"/>
      <c r="X28" s="110"/>
      <c r="Y28" s="110"/>
      <c r="Z28" s="110"/>
      <c r="AA28" s="110"/>
      <c r="AB28" s="110"/>
    </row>
    <row r="29" spans="1:28" s="15" customFormat="1" ht="6.95" customHeight="1" x14ac:dyDescent="0.25">
      <c r="A29" s="110"/>
      <c r="B29" s="116"/>
      <c r="C29" s="112"/>
      <c r="D29" s="34"/>
      <c r="E29" s="34"/>
      <c r="F29" s="34"/>
      <c r="G29" s="34"/>
      <c r="H29" s="34"/>
      <c r="I29" s="34"/>
      <c r="J29" s="207"/>
      <c r="K29" s="34"/>
      <c r="L29" s="14"/>
      <c r="S29" s="110"/>
      <c r="T29" s="110"/>
      <c r="U29" s="110"/>
      <c r="V29" s="110"/>
      <c r="W29" s="110"/>
      <c r="X29" s="110"/>
      <c r="Y29" s="110"/>
      <c r="Z29" s="110"/>
      <c r="AA29" s="110"/>
      <c r="AB29" s="110"/>
    </row>
    <row r="30" spans="1:28" s="15" customFormat="1" ht="25.35" customHeight="1" x14ac:dyDescent="0.25">
      <c r="A30" s="110"/>
      <c r="B30" s="116"/>
      <c r="C30" s="112"/>
      <c r="D30" s="208" t="s">
        <v>28</v>
      </c>
      <c r="E30" s="112"/>
      <c r="F30" s="112"/>
      <c r="G30" s="112"/>
      <c r="H30" s="112"/>
      <c r="I30" s="112"/>
      <c r="J30" s="209">
        <f>J121</f>
        <v>0</v>
      </c>
      <c r="K30" s="110"/>
      <c r="L30" s="14"/>
      <c r="S30" s="110">
        <v>10</v>
      </c>
      <c r="T30" s="110"/>
      <c r="U30" s="110"/>
      <c r="V30" s="110"/>
      <c r="W30" s="110"/>
      <c r="X30" s="110"/>
      <c r="Y30" s="110"/>
      <c r="Z30" s="110"/>
      <c r="AA30" s="110"/>
      <c r="AB30" s="110"/>
    </row>
    <row r="31" spans="1:28" s="15" customFormat="1" ht="6.95" customHeight="1" x14ac:dyDescent="0.25">
      <c r="A31" s="110"/>
      <c r="B31" s="116"/>
      <c r="C31" s="112"/>
      <c r="D31" s="34"/>
      <c r="E31" s="34"/>
      <c r="F31" s="34"/>
      <c r="G31" s="34"/>
      <c r="H31" s="34"/>
      <c r="I31" s="34"/>
      <c r="J31" s="207"/>
      <c r="K31" s="34"/>
      <c r="L31" s="14"/>
      <c r="S31" s="110">
        <v>20</v>
      </c>
      <c r="T31" s="110"/>
      <c r="U31" s="110"/>
      <c r="V31" s="110"/>
      <c r="W31" s="110"/>
      <c r="X31" s="110"/>
      <c r="Y31" s="110"/>
      <c r="Z31" s="110"/>
      <c r="AA31" s="110"/>
      <c r="AB31" s="110"/>
    </row>
    <row r="32" spans="1:28" s="15" customFormat="1" ht="14.45" customHeight="1" x14ac:dyDescent="0.25">
      <c r="A32" s="110"/>
      <c r="B32" s="116"/>
      <c r="C32" s="112"/>
      <c r="D32" s="112"/>
      <c r="E32" s="112"/>
      <c r="F32" s="210" t="s">
        <v>30</v>
      </c>
      <c r="G32" s="112"/>
      <c r="H32" s="112"/>
      <c r="I32" s="210" t="s">
        <v>29</v>
      </c>
      <c r="J32" s="211" t="s">
        <v>31</v>
      </c>
      <c r="K32" s="110"/>
      <c r="L32" s="14"/>
      <c r="S32" s="110">
        <v>10</v>
      </c>
      <c r="T32" s="110"/>
      <c r="U32" s="110"/>
      <c r="V32" s="110"/>
      <c r="W32" s="110"/>
      <c r="X32" s="110"/>
      <c r="Y32" s="110"/>
      <c r="Z32" s="110"/>
      <c r="AA32" s="110"/>
      <c r="AB32" s="110"/>
    </row>
    <row r="33" spans="1:28" s="15" customFormat="1" ht="14.45" customHeight="1" x14ac:dyDescent="0.25">
      <c r="A33" s="110"/>
      <c r="B33" s="116"/>
      <c r="C33" s="112"/>
      <c r="D33" s="99" t="s">
        <v>32</v>
      </c>
      <c r="E33" s="212" t="s">
        <v>33</v>
      </c>
      <c r="F33" s="213">
        <f>ROUND((SUM(BB121:BB144)),  2)</f>
        <v>0</v>
      </c>
      <c r="G33" s="214"/>
      <c r="H33" s="214"/>
      <c r="I33" s="215" t="s">
        <v>219</v>
      </c>
      <c r="J33" s="216" t="e">
        <f>ROUND(((SUM(BB121:BB144))*I33),  2)</f>
        <v>#VALUE!</v>
      </c>
      <c r="K33" s="110"/>
      <c r="L33" s="14"/>
      <c r="S33" s="110"/>
      <c r="T33" s="110"/>
      <c r="U33" s="110"/>
      <c r="V33" s="110"/>
      <c r="W33" s="110"/>
      <c r="X33" s="110"/>
      <c r="Y33" s="110"/>
      <c r="Z33" s="110"/>
      <c r="AA33" s="110"/>
      <c r="AB33" s="110"/>
    </row>
    <row r="34" spans="1:28" s="15" customFormat="1" ht="14.45" customHeight="1" x14ac:dyDescent="0.25">
      <c r="A34" s="110"/>
      <c r="B34" s="116"/>
      <c r="C34" s="112"/>
      <c r="D34" s="112"/>
      <c r="E34" s="212" t="s">
        <v>34</v>
      </c>
      <c r="F34" s="217">
        <f>J30</f>
        <v>0</v>
      </c>
      <c r="G34" s="214"/>
      <c r="H34" s="214"/>
      <c r="I34" s="218">
        <v>20</v>
      </c>
      <c r="J34" s="219">
        <f>J39-J30</f>
        <v>0</v>
      </c>
      <c r="K34" s="110"/>
      <c r="L34" s="14"/>
      <c r="S34" s="110"/>
      <c r="T34" s="110"/>
      <c r="U34" s="110"/>
      <c r="V34" s="110"/>
      <c r="W34" s="110"/>
      <c r="X34" s="110"/>
      <c r="Y34" s="110"/>
      <c r="Z34" s="110"/>
      <c r="AA34" s="110"/>
      <c r="AB34" s="110"/>
    </row>
    <row r="35" spans="1:28" s="15" customFormat="1" ht="14.45" hidden="1" customHeight="1" x14ac:dyDescent="0.25">
      <c r="A35" s="110"/>
      <c r="B35" s="116"/>
      <c r="C35" s="112"/>
      <c r="D35" s="112"/>
      <c r="E35" s="111" t="s">
        <v>35</v>
      </c>
      <c r="F35" s="220">
        <f>ROUND((SUM(BD121:BD144)),  2)</f>
        <v>0</v>
      </c>
      <c r="G35" s="112"/>
      <c r="H35" s="112"/>
      <c r="I35" s="221">
        <v>0.2</v>
      </c>
      <c r="J35" s="222">
        <f>0</f>
        <v>0</v>
      </c>
      <c r="K35" s="110"/>
      <c r="L35" s="14"/>
      <c r="S35" s="110"/>
      <c r="T35" s="110"/>
      <c r="U35" s="110"/>
      <c r="V35" s="110"/>
      <c r="W35" s="110"/>
      <c r="X35" s="110"/>
      <c r="Y35" s="110"/>
      <c r="Z35" s="110"/>
      <c r="AA35" s="110"/>
      <c r="AB35" s="110"/>
    </row>
    <row r="36" spans="1:28" s="15" customFormat="1" ht="14.45" hidden="1" customHeight="1" x14ac:dyDescent="0.25">
      <c r="A36" s="110"/>
      <c r="B36" s="116"/>
      <c r="C36" s="112"/>
      <c r="D36" s="112"/>
      <c r="E36" s="111" t="s">
        <v>36</v>
      </c>
      <c r="F36" s="220">
        <f>ROUND((SUM(BE121:BE144)),  2)</f>
        <v>0</v>
      </c>
      <c r="G36" s="112"/>
      <c r="H36" s="112"/>
      <c r="I36" s="221">
        <v>0.2</v>
      </c>
      <c r="J36" s="222">
        <f>0</f>
        <v>0</v>
      </c>
      <c r="K36" s="110"/>
      <c r="L36" s="14"/>
      <c r="S36" s="110"/>
      <c r="T36" s="110"/>
      <c r="U36" s="110"/>
      <c r="V36" s="110"/>
      <c r="W36" s="110"/>
      <c r="X36" s="110"/>
      <c r="Y36" s="110"/>
      <c r="Z36" s="110"/>
      <c r="AA36" s="110"/>
      <c r="AB36" s="110"/>
    </row>
    <row r="37" spans="1:28" s="15" customFormat="1" ht="14.45" hidden="1" customHeight="1" x14ac:dyDescent="0.25">
      <c r="A37" s="110"/>
      <c r="B37" s="116"/>
      <c r="C37" s="112"/>
      <c r="D37" s="112"/>
      <c r="E37" s="212" t="s">
        <v>37</v>
      </c>
      <c r="F37" s="213">
        <f>ROUND((SUM(BF121:BF144)),  2)</f>
        <v>0</v>
      </c>
      <c r="G37" s="214"/>
      <c r="H37" s="214"/>
      <c r="I37" s="223">
        <v>0</v>
      </c>
      <c r="J37" s="216">
        <f>0</f>
        <v>0</v>
      </c>
      <c r="K37" s="110"/>
      <c r="L37" s="14"/>
      <c r="S37" s="110"/>
      <c r="T37" s="110"/>
      <c r="U37" s="110"/>
      <c r="V37" s="110"/>
      <c r="W37" s="110"/>
      <c r="X37" s="110"/>
      <c r="Y37" s="110"/>
      <c r="Z37" s="110"/>
      <c r="AA37" s="110"/>
      <c r="AB37" s="110"/>
    </row>
    <row r="38" spans="1:28" s="15" customFormat="1" ht="6.95" customHeight="1" x14ac:dyDescent="0.25">
      <c r="A38" s="110"/>
      <c r="B38" s="116"/>
      <c r="C38" s="112"/>
      <c r="D38" s="112"/>
      <c r="E38" s="112"/>
      <c r="F38" s="112"/>
      <c r="G38" s="112"/>
      <c r="H38" s="112"/>
      <c r="I38" s="112"/>
      <c r="J38" s="201"/>
      <c r="K38" s="110"/>
      <c r="L38" s="14"/>
      <c r="S38" s="110"/>
      <c r="T38" s="110"/>
      <c r="U38" s="110"/>
      <c r="V38" s="110"/>
      <c r="W38" s="110"/>
      <c r="X38" s="110"/>
      <c r="Y38" s="110"/>
      <c r="Z38" s="110"/>
      <c r="AA38" s="110"/>
      <c r="AB38" s="110"/>
    </row>
    <row r="39" spans="1:28" s="15" customFormat="1" ht="25.35" customHeight="1" x14ac:dyDescent="0.25">
      <c r="A39" s="110"/>
      <c r="B39" s="116"/>
      <c r="C39" s="112"/>
      <c r="D39" s="12" t="s">
        <v>38</v>
      </c>
      <c r="E39" s="101"/>
      <c r="F39" s="101"/>
      <c r="G39" s="169" t="s">
        <v>39</v>
      </c>
      <c r="H39" s="13" t="s">
        <v>40</v>
      </c>
      <c r="I39" s="101"/>
      <c r="J39" s="224">
        <f>N121</f>
        <v>0</v>
      </c>
      <c r="K39" s="103"/>
      <c r="L39" s="14"/>
      <c r="S39" s="110"/>
      <c r="T39" s="110"/>
      <c r="U39" s="110"/>
      <c r="V39" s="110"/>
      <c r="W39" s="110"/>
      <c r="X39" s="110"/>
      <c r="Y39" s="110"/>
      <c r="Z39" s="110"/>
      <c r="AA39" s="110"/>
      <c r="AB39" s="110"/>
    </row>
    <row r="40" spans="1:28" s="15" customFormat="1" ht="14.45" customHeight="1" x14ac:dyDescent="0.25">
      <c r="A40" s="110"/>
      <c r="B40" s="116"/>
      <c r="C40" s="112"/>
      <c r="D40" s="112"/>
      <c r="E40" s="112"/>
      <c r="F40" s="112"/>
      <c r="G40" s="112"/>
      <c r="H40" s="112"/>
      <c r="I40" s="112"/>
      <c r="J40" s="201"/>
      <c r="K40" s="110"/>
      <c r="L40" s="14"/>
      <c r="S40" s="110"/>
      <c r="T40" s="110"/>
      <c r="U40" s="110"/>
      <c r="V40" s="110"/>
      <c r="W40" s="110"/>
      <c r="X40" s="110"/>
      <c r="Y40" s="110"/>
      <c r="Z40" s="110"/>
      <c r="AA40" s="110"/>
      <c r="AB40" s="110"/>
    </row>
    <row r="41" spans="1:28" ht="14.45" customHeight="1" x14ac:dyDescent="0.25">
      <c r="B41" s="198"/>
      <c r="C41" s="199"/>
      <c r="D41" s="199"/>
      <c r="E41" s="199"/>
      <c r="F41" s="199"/>
      <c r="G41" s="199"/>
      <c r="H41" s="199"/>
      <c r="I41" s="199"/>
      <c r="J41" s="200"/>
      <c r="L41" s="3"/>
    </row>
    <row r="42" spans="1:28" ht="14.45" customHeight="1" x14ac:dyDescent="0.25">
      <c r="B42" s="198"/>
      <c r="C42" s="199"/>
      <c r="D42" s="199"/>
      <c r="E42" s="199"/>
      <c r="F42" s="199"/>
      <c r="G42" s="199"/>
      <c r="H42" s="199"/>
      <c r="I42" s="199"/>
      <c r="J42" s="200"/>
      <c r="L42" s="3"/>
    </row>
    <row r="43" spans="1:28" ht="14.45" customHeight="1" x14ac:dyDescent="0.25">
      <c r="B43" s="198"/>
      <c r="C43" s="199"/>
      <c r="D43" s="199"/>
      <c r="E43" s="199"/>
      <c r="F43" s="199"/>
      <c r="G43" s="199"/>
      <c r="H43" s="199"/>
      <c r="I43" s="199"/>
      <c r="J43" s="200"/>
      <c r="L43" s="3"/>
    </row>
    <row r="44" spans="1:28" ht="14.45" customHeight="1" x14ac:dyDescent="0.25">
      <c r="B44" s="198"/>
      <c r="C44" s="199"/>
      <c r="D44" s="199"/>
      <c r="E44" s="199"/>
      <c r="F44" s="199"/>
      <c r="G44" s="199"/>
      <c r="H44" s="199"/>
      <c r="I44" s="199"/>
      <c r="J44" s="200"/>
      <c r="L44" s="3"/>
    </row>
    <row r="45" spans="1:28" ht="14.45" customHeight="1" x14ac:dyDescent="0.25">
      <c r="B45" s="198"/>
      <c r="C45" s="199"/>
      <c r="D45" s="199"/>
      <c r="E45" s="199"/>
      <c r="F45" s="199"/>
      <c r="G45" s="199"/>
      <c r="H45" s="199"/>
      <c r="I45" s="199"/>
      <c r="J45" s="200"/>
      <c r="L45" s="3"/>
    </row>
    <row r="46" spans="1:28" ht="14.45" customHeight="1" x14ac:dyDescent="0.25">
      <c r="B46" s="198"/>
      <c r="C46" s="199"/>
      <c r="D46" s="199"/>
      <c r="E46" s="199"/>
      <c r="F46" s="199"/>
      <c r="G46" s="199"/>
      <c r="H46" s="199"/>
      <c r="I46" s="199"/>
      <c r="J46" s="200"/>
      <c r="L46" s="3"/>
    </row>
    <row r="47" spans="1:28" ht="14.45" customHeight="1" x14ac:dyDescent="0.25">
      <c r="B47" s="198"/>
      <c r="C47" s="199"/>
      <c r="D47" s="199"/>
      <c r="E47" s="199"/>
      <c r="F47" s="199"/>
      <c r="G47" s="199"/>
      <c r="H47" s="199"/>
      <c r="I47" s="199"/>
      <c r="J47" s="200"/>
      <c r="L47" s="3"/>
    </row>
    <row r="48" spans="1:28" ht="14.45" customHeight="1" x14ac:dyDescent="0.25">
      <c r="B48" s="198"/>
      <c r="C48" s="199"/>
      <c r="D48" s="199"/>
      <c r="E48" s="199"/>
      <c r="F48" s="199"/>
      <c r="G48" s="199"/>
      <c r="H48" s="199"/>
      <c r="I48" s="199"/>
      <c r="J48" s="200"/>
      <c r="L48" s="3"/>
    </row>
    <row r="49" spans="1:28" ht="14.45" customHeight="1" x14ac:dyDescent="0.25">
      <c r="B49" s="198"/>
      <c r="C49" s="199"/>
      <c r="D49" s="199"/>
      <c r="E49" s="199"/>
      <c r="F49" s="199"/>
      <c r="G49" s="199"/>
      <c r="H49" s="199"/>
      <c r="I49" s="199"/>
      <c r="J49" s="200"/>
      <c r="L49" s="3"/>
    </row>
    <row r="50" spans="1:28" s="15" customFormat="1" ht="14.45" customHeight="1" x14ac:dyDescent="0.25">
      <c r="B50" s="225"/>
      <c r="C50" s="174"/>
      <c r="D50" s="16" t="s">
        <v>41</v>
      </c>
      <c r="E50" s="17"/>
      <c r="F50" s="17"/>
      <c r="G50" s="16" t="s">
        <v>42</v>
      </c>
      <c r="H50" s="17"/>
      <c r="I50" s="17"/>
      <c r="J50" s="226"/>
      <c r="K50" s="17"/>
      <c r="L50" s="14"/>
    </row>
    <row r="51" spans="1:28" x14ac:dyDescent="0.25">
      <c r="B51" s="198"/>
      <c r="C51" s="199"/>
      <c r="D51" s="199"/>
      <c r="E51" s="199"/>
      <c r="F51" s="199"/>
      <c r="G51" s="199"/>
      <c r="H51" s="199"/>
      <c r="I51" s="199"/>
      <c r="J51" s="200"/>
      <c r="L51" s="3"/>
    </row>
    <row r="52" spans="1:28" x14ac:dyDescent="0.25">
      <c r="B52" s="198"/>
      <c r="C52" s="199"/>
      <c r="D52" s="199"/>
      <c r="E52" s="199"/>
      <c r="F52" s="199"/>
      <c r="G52" s="199"/>
      <c r="H52" s="199"/>
      <c r="I52" s="199"/>
      <c r="J52" s="200"/>
      <c r="L52" s="3"/>
    </row>
    <row r="53" spans="1:28" x14ac:dyDescent="0.25">
      <c r="B53" s="198"/>
      <c r="C53" s="199"/>
      <c r="D53" s="199"/>
      <c r="E53" s="199"/>
      <c r="F53" s="199"/>
      <c r="G53" s="199"/>
      <c r="H53" s="199"/>
      <c r="I53" s="199"/>
      <c r="J53" s="200"/>
      <c r="L53" s="3"/>
    </row>
    <row r="54" spans="1:28" x14ac:dyDescent="0.25">
      <c r="B54" s="198"/>
      <c r="C54" s="199"/>
      <c r="D54" s="199"/>
      <c r="E54" s="199"/>
      <c r="F54" s="199"/>
      <c r="G54" s="199"/>
      <c r="H54" s="199"/>
      <c r="I54" s="199"/>
      <c r="J54" s="200"/>
      <c r="L54" s="3"/>
    </row>
    <row r="55" spans="1:28" x14ac:dyDescent="0.25">
      <c r="B55" s="198"/>
      <c r="C55" s="199"/>
      <c r="D55" s="199"/>
      <c r="E55" s="199"/>
      <c r="F55" s="199"/>
      <c r="G55" s="199"/>
      <c r="H55" s="199"/>
      <c r="I55" s="199"/>
      <c r="J55" s="200"/>
      <c r="L55" s="3"/>
    </row>
    <row r="56" spans="1:28" x14ac:dyDescent="0.25">
      <c r="B56" s="198"/>
      <c r="C56" s="199"/>
      <c r="D56" s="199"/>
      <c r="E56" s="199"/>
      <c r="F56" s="199"/>
      <c r="G56" s="199"/>
      <c r="H56" s="199"/>
      <c r="I56" s="199"/>
      <c r="J56" s="200"/>
      <c r="L56" s="3"/>
    </row>
    <row r="57" spans="1:28" x14ac:dyDescent="0.25">
      <c r="B57" s="198"/>
      <c r="C57" s="199"/>
      <c r="D57" s="199"/>
      <c r="E57" s="199"/>
      <c r="F57" s="199"/>
      <c r="G57" s="199"/>
      <c r="H57" s="199"/>
      <c r="I57" s="199"/>
      <c r="J57" s="200"/>
      <c r="L57" s="3"/>
    </row>
    <row r="58" spans="1:28" x14ac:dyDescent="0.25">
      <c r="B58" s="198"/>
      <c r="C58" s="199"/>
      <c r="D58" s="199"/>
      <c r="E58" s="199"/>
      <c r="F58" s="199"/>
      <c r="G58" s="199"/>
      <c r="H58" s="199"/>
      <c r="I58" s="199"/>
      <c r="J58" s="200"/>
      <c r="L58" s="3"/>
    </row>
    <row r="59" spans="1:28" x14ac:dyDescent="0.25">
      <c r="B59" s="198"/>
      <c r="C59" s="199"/>
      <c r="D59" s="199"/>
      <c r="E59" s="199"/>
      <c r="F59" s="199"/>
      <c r="G59" s="199"/>
      <c r="H59" s="199"/>
      <c r="I59" s="199"/>
      <c r="J59" s="200"/>
      <c r="L59" s="3"/>
    </row>
    <row r="60" spans="1:28" x14ac:dyDescent="0.25">
      <c r="B60" s="198"/>
      <c r="C60" s="199"/>
      <c r="D60" s="199"/>
      <c r="E60" s="199"/>
      <c r="F60" s="199"/>
      <c r="G60" s="199"/>
      <c r="H60" s="199"/>
      <c r="I60" s="199"/>
      <c r="J60" s="200"/>
      <c r="L60" s="3"/>
    </row>
    <row r="61" spans="1:28" s="15" customFormat="1" x14ac:dyDescent="0.25">
      <c r="A61" s="110"/>
      <c r="B61" s="116"/>
      <c r="C61" s="112"/>
      <c r="D61" s="18" t="s">
        <v>43</v>
      </c>
      <c r="E61" s="108"/>
      <c r="F61" s="170" t="s">
        <v>44</v>
      </c>
      <c r="G61" s="18" t="s">
        <v>43</v>
      </c>
      <c r="H61" s="108"/>
      <c r="I61" s="108"/>
      <c r="J61" s="227" t="s">
        <v>44</v>
      </c>
      <c r="K61" s="108"/>
      <c r="L61" s="14"/>
      <c r="S61" s="110"/>
      <c r="T61" s="110"/>
      <c r="U61" s="110"/>
      <c r="V61" s="110"/>
      <c r="W61" s="110"/>
      <c r="X61" s="110"/>
      <c r="Y61" s="110"/>
      <c r="Z61" s="110"/>
      <c r="AA61" s="110"/>
      <c r="AB61" s="110"/>
    </row>
    <row r="62" spans="1:28" x14ac:dyDescent="0.25">
      <c r="B62" s="198"/>
      <c r="C62" s="199"/>
      <c r="D62" s="199"/>
      <c r="E62" s="199"/>
      <c r="F62" s="199"/>
      <c r="G62" s="199"/>
      <c r="H62" s="199"/>
      <c r="I62" s="199"/>
      <c r="J62" s="200"/>
      <c r="L62" s="3"/>
    </row>
    <row r="63" spans="1:28" x14ac:dyDescent="0.25">
      <c r="B63" s="198"/>
      <c r="C63" s="199"/>
      <c r="D63" s="199"/>
      <c r="E63" s="199"/>
      <c r="F63" s="199"/>
      <c r="G63" s="199"/>
      <c r="H63" s="199"/>
      <c r="I63" s="199"/>
      <c r="J63" s="200"/>
      <c r="L63" s="3"/>
    </row>
    <row r="64" spans="1:28" x14ac:dyDescent="0.25">
      <c r="B64" s="198"/>
      <c r="C64" s="199"/>
      <c r="D64" s="199"/>
      <c r="E64" s="199"/>
      <c r="F64" s="199"/>
      <c r="G64" s="199"/>
      <c r="H64" s="199"/>
      <c r="I64" s="199"/>
      <c r="J64" s="200"/>
      <c r="L64" s="3"/>
    </row>
    <row r="65" spans="1:28" s="15" customFormat="1" x14ac:dyDescent="0.25">
      <c r="A65" s="110"/>
      <c r="B65" s="116"/>
      <c r="C65" s="112"/>
      <c r="D65" s="16" t="s">
        <v>45</v>
      </c>
      <c r="E65" s="19"/>
      <c r="F65" s="19"/>
      <c r="G65" s="16" t="s">
        <v>46</v>
      </c>
      <c r="H65" s="19"/>
      <c r="I65" s="19"/>
      <c r="J65" s="228"/>
      <c r="K65" s="19"/>
      <c r="L65" s="14"/>
      <c r="S65" s="110"/>
      <c r="T65" s="110"/>
      <c r="U65" s="110"/>
      <c r="V65" s="110"/>
      <c r="W65" s="110"/>
      <c r="X65" s="110"/>
      <c r="Y65" s="110"/>
      <c r="Z65" s="110"/>
      <c r="AA65" s="110"/>
      <c r="AB65" s="110"/>
    </row>
    <row r="66" spans="1:28" x14ac:dyDescent="0.25">
      <c r="B66" s="198"/>
      <c r="C66" s="199"/>
      <c r="D66" s="199"/>
      <c r="E66" s="199"/>
      <c r="F66" s="199"/>
      <c r="G66" s="199"/>
      <c r="H66" s="199"/>
      <c r="I66" s="199"/>
      <c r="J66" s="200"/>
      <c r="L66" s="3"/>
    </row>
    <row r="67" spans="1:28" x14ac:dyDescent="0.25">
      <c r="B67" s="198"/>
      <c r="C67" s="199"/>
      <c r="D67" s="199"/>
      <c r="E67" s="199"/>
      <c r="F67" s="199"/>
      <c r="G67" s="199"/>
      <c r="H67" s="199"/>
      <c r="I67" s="199"/>
      <c r="J67" s="200"/>
      <c r="L67" s="3"/>
    </row>
    <row r="68" spans="1:28" x14ac:dyDescent="0.25">
      <c r="B68" s="198"/>
      <c r="C68" s="199"/>
      <c r="D68" s="199"/>
      <c r="E68" s="199"/>
      <c r="F68" s="199"/>
      <c r="G68" s="199"/>
      <c r="H68" s="199"/>
      <c r="I68" s="199"/>
      <c r="J68" s="200"/>
      <c r="L68" s="3"/>
    </row>
    <row r="69" spans="1:28" x14ac:dyDescent="0.25">
      <c r="B69" s="198"/>
      <c r="C69" s="199"/>
      <c r="D69" s="199"/>
      <c r="E69" s="199"/>
      <c r="F69" s="199"/>
      <c r="G69" s="199"/>
      <c r="H69" s="199"/>
      <c r="I69" s="199"/>
      <c r="J69" s="200"/>
      <c r="L69" s="3"/>
    </row>
    <row r="70" spans="1:28" x14ac:dyDescent="0.25">
      <c r="B70" s="198"/>
      <c r="C70" s="199"/>
      <c r="D70" s="199"/>
      <c r="E70" s="199"/>
      <c r="F70" s="199"/>
      <c r="G70" s="199"/>
      <c r="H70" s="199"/>
      <c r="I70" s="199"/>
      <c r="J70" s="200"/>
      <c r="L70" s="3"/>
    </row>
    <row r="71" spans="1:28" x14ac:dyDescent="0.25">
      <c r="B71" s="198"/>
      <c r="C71" s="199"/>
      <c r="D71" s="199"/>
      <c r="E71" s="199"/>
      <c r="F71" s="199"/>
      <c r="G71" s="199"/>
      <c r="H71" s="199"/>
      <c r="I71" s="199"/>
      <c r="J71" s="200"/>
      <c r="L71" s="3"/>
    </row>
    <row r="72" spans="1:28" x14ac:dyDescent="0.25">
      <c r="B72" s="198"/>
      <c r="C72" s="199"/>
      <c r="D72" s="199"/>
      <c r="E72" s="199"/>
      <c r="F72" s="199"/>
      <c r="G72" s="199"/>
      <c r="H72" s="199"/>
      <c r="I72" s="199"/>
      <c r="J72" s="200"/>
      <c r="L72" s="3"/>
    </row>
    <row r="73" spans="1:28" x14ac:dyDescent="0.25">
      <c r="B73" s="198"/>
      <c r="C73" s="199"/>
      <c r="D73" s="199"/>
      <c r="E73" s="199"/>
      <c r="F73" s="199"/>
      <c r="G73" s="199"/>
      <c r="H73" s="199"/>
      <c r="I73" s="199"/>
      <c r="J73" s="200"/>
      <c r="L73" s="3"/>
    </row>
    <row r="74" spans="1:28" x14ac:dyDescent="0.25">
      <c r="B74" s="198"/>
      <c r="C74" s="199"/>
      <c r="D74" s="199"/>
      <c r="E74" s="199"/>
      <c r="F74" s="199"/>
      <c r="G74" s="199"/>
      <c r="H74" s="199"/>
      <c r="I74" s="199"/>
      <c r="J74" s="200"/>
      <c r="L74" s="3"/>
    </row>
    <row r="75" spans="1:28" x14ac:dyDescent="0.25">
      <c r="B75" s="198"/>
      <c r="C75" s="199"/>
      <c r="D75" s="199"/>
      <c r="E75" s="199"/>
      <c r="F75" s="199"/>
      <c r="G75" s="199"/>
      <c r="H75" s="199"/>
      <c r="I75" s="199"/>
      <c r="J75" s="200"/>
      <c r="L75" s="3"/>
    </row>
    <row r="76" spans="1:28" s="15" customFormat="1" x14ac:dyDescent="0.25">
      <c r="A76" s="110"/>
      <c r="B76" s="116"/>
      <c r="C76" s="112"/>
      <c r="D76" s="18" t="s">
        <v>43</v>
      </c>
      <c r="E76" s="108"/>
      <c r="F76" s="170" t="s">
        <v>44</v>
      </c>
      <c r="G76" s="18" t="s">
        <v>43</v>
      </c>
      <c r="H76" s="108"/>
      <c r="I76" s="108"/>
      <c r="J76" s="227" t="s">
        <v>44</v>
      </c>
      <c r="K76" s="108"/>
      <c r="L76" s="14"/>
      <c r="S76" s="110"/>
      <c r="T76" s="110"/>
      <c r="U76" s="110"/>
      <c r="V76" s="110"/>
      <c r="W76" s="110"/>
      <c r="X76" s="110"/>
      <c r="Y76" s="110"/>
      <c r="Z76" s="110"/>
      <c r="AA76" s="110"/>
      <c r="AB76" s="110"/>
    </row>
    <row r="77" spans="1:28" s="15" customFormat="1" ht="14.45" customHeight="1" x14ac:dyDescent="0.25">
      <c r="A77" s="110"/>
      <c r="B77" s="122"/>
      <c r="C77" s="123"/>
      <c r="D77" s="123"/>
      <c r="E77" s="123"/>
      <c r="F77" s="123"/>
      <c r="G77" s="123"/>
      <c r="H77" s="123"/>
      <c r="I77" s="123"/>
      <c r="J77" s="229"/>
      <c r="K77" s="21"/>
      <c r="L77" s="14"/>
      <c r="S77" s="110"/>
      <c r="T77" s="110"/>
      <c r="U77" s="110"/>
      <c r="V77" s="110"/>
      <c r="W77" s="110"/>
      <c r="X77" s="110"/>
      <c r="Y77" s="110"/>
      <c r="Z77" s="110"/>
      <c r="AA77" s="110"/>
      <c r="AB77" s="110"/>
    </row>
    <row r="81" spans="1:44" s="15" customFormat="1" ht="6.95" hidden="1" customHeight="1" x14ac:dyDescent="0.25">
      <c r="A81" s="110"/>
      <c r="B81" s="22"/>
      <c r="C81" s="23"/>
      <c r="D81" s="23"/>
      <c r="E81" s="23"/>
      <c r="F81" s="23"/>
      <c r="G81" s="23"/>
      <c r="H81" s="23"/>
      <c r="I81" s="23"/>
      <c r="J81" s="23"/>
      <c r="K81" s="23"/>
      <c r="L81" s="14"/>
      <c r="S81" s="110"/>
      <c r="T81" s="110"/>
      <c r="U81" s="110"/>
      <c r="V81" s="110"/>
      <c r="W81" s="110"/>
      <c r="X81" s="110"/>
      <c r="Y81" s="110"/>
      <c r="Z81" s="110"/>
      <c r="AA81" s="110"/>
      <c r="AB81" s="110"/>
    </row>
    <row r="82" spans="1:44" s="15" customFormat="1" ht="24.95" hidden="1" customHeight="1" x14ac:dyDescent="0.25">
      <c r="A82" s="110"/>
      <c r="B82" s="8"/>
      <c r="C82" s="4" t="s">
        <v>84</v>
      </c>
      <c r="D82" s="110"/>
      <c r="E82" s="110"/>
      <c r="F82" s="110"/>
      <c r="G82" s="110"/>
      <c r="H82" s="110"/>
      <c r="I82" s="110"/>
      <c r="J82" s="110"/>
      <c r="K82" s="110"/>
      <c r="L82" s="14"/>
      <c r="S82" s="110"/>
      <c r="T82" s="110"/>
      <c r="U82" s="110"/>
      <c r="V82" s="110"/>
      <c r="W82" s="110"/>
      <c r="X82" s="110"/>
      <c r="Y82" s="110"/>
      <c r="Z82" s="110"/>
      <c r="AA82" s="110"/>
      <c r="AB82" s="110"/>
    </row>
    <row r="83" spans="1:44" s="15" customFormat="1" ht="6.95" hidden="1" customHeight="1" x14ac:dyDescent="0.25">
      <c r="A83" s="110"/>
      <c r="B83" s="8"/>
      <c r="C83" s="110"/>
      <c r="D83" s="110"/>
      <c r="E83" s="110"/>
      <c r="F83" s="110"/>
      <c r="G83" s="110"/>
      <c r="H83" s="110"/>
      <c r="I83" s="110"/>
      <c r="J83" s="110"/>
      <c r="K83" s="110"/>
      <c r="L83" s="14"/>
      <c r="S83" s="110"/>
      <c r="T83" s="110"/>
      <c r="U83" s="110"/>
      <c r="V83" s="110"/>
      <c r="W83" s="110"/>
      <c r="X83" s="110"/>
      <c r="Y83" s="110"/>
      <c r="Z83" s="110"/>
      <c r="AA83" s="110"/>
      <c r="AB83" s="110"/>
    </row>
    <row r="84" spans="1:44" s="15" customFormat="1" ht="12" hidden="1" customHeight="1" x14ac:dyDescent="0.25">
      <c r="A84" s="110"/>
      <c r="B84" s="8"/>
      <c r="C84" s="113" t="s">
        <v>12</v>
      </c>
      <c r="D84" s="110"/>
      <c r="E84" s="110"/>
      <c r="F84" s="110"/>
      <c r="G84" s="110"/>
      <c r="H84" s="110"/>
      <c r="I84" s="110"/>
      <c r="J84" s="110"/>
      <c r="K84" s="110"/>
      <c r="L84" s="14"/>
      <c r="S84" s="110"/>
      <c r="T84" s="110"/>
      <c r="U84" s="110"/>
      <c r="V84" s="110"/>
      <c r="W84" s="110"/>
      <c r="X84" s="110"/>
      <c r="Y84" s="110"/>
      <c r="Z84" s="110"/>
      <c r="AA84" s="110"/>
      <c r="AB84" s="110"/>
    </row>
    <row r="85" spans="1:44" s="15" customFormat="1" ht="16.5" hidden="1" customHeight="1" x14ac:dyDescent="0.25">
      <c r="A85" s="110"/>
      <c r="B85" s="8"/>
      <c r="C85" s="110"/>
      <c r="D85" s="110"/>
      <c r="E85" s="281" t="str">
        <f>E7</f>
        <v>Rekonštrukcia chodníkov v obci Lenártovce</v>
      </c>
      <c r="F85" s="282"/>
      <c r="G85" s="282"/>
      <c r="H85" s="282"/>
      <c r="I85" s="110"/>
      <c r="J85" s="110"/>
      <c r="K85" s="110"/>
      <c r="L85" s="14"/>
      <c r="S85" s="110"/>
      <c r="T85" s="110"/>
      <c r="U85" s="110"/>
      <c r="V85" s="110"/>
      <c r="W85" s="110"/>
      <c r="X85" s="110"/>
      <c r="Y85" s="110"/>
      <c r="Z85" s="110"/>
      <c r="AA85" s="110"/>
      <c r="AB85" s="110"/>
    </row>
    <row r="86" spans="1:44" s="15" customFormat="1" ht="12" hidden="1" customHeight="1" x14ac:dyDescent="0.25">
      <c r="A86" s="110"/>
      <c r="B86" s="8"/>
      <c r="C86" s="113" t="s">
        <v>82</v>
      </c>
      <c r="D86" s="110"/>
      <c r="E86" s="110"/>
      <c r="F86" s="110"/>
      <c r="G86" s="110"/>
      <c r="H86" s="110"/>
      <c r="I86" s="110"/>
      <c r="J86" s="110"/>
      <c r="K86" s="110"/>
      <c r="L86" s="14"/>
      <c r="S86" s="110"/>
      <c r="T86" s="110"/>
      <c r="U86" s="110"/>
      <c r="V86" s="110"/>
      <c r="W86" s="110"/>
      <c r="X86" s="110"/>
      <c r="Y86" s="110"/>
      <c r="Z86" s="110"/>
      <c r="AA86" s="110"/>
      <c r="AB86" s="110"/>
    </row>
    <row r="87" spans="1:44" s="15" customFormat="1" ht="16.5" hidden="1" customHeight="1" x14ac:dyDescent="0.25">
      <c r="A87" s="110"/>
      <c r="B87" s="8"/>
      <c r="C87" s="110"/>
      <c r="D87" s="110"/>
      <c r="E87" s="253" t="str">
        <f>E9</f>
        <v>02-04.1/2022 - Vetva - A</v>
      </c>
      <c r="F87" s="274"/>
      <c r="G87" s="274"/>
      <c r="H87" s="274"/>
      <c r="I87" s="110"/>
      <c r="J87" s="110"/>
      <c r="K87" s="110"/>
      <c r="L87" s="14"/>
      <c r="S87" s="110"/>
      <c r="T87" s="110"/>
      <c r="U87" s="110"/>
      <c r="V87" s="110"/>
      <c r="W87" s="110"/>
      <c r="X87" s="110"/>
      <c r="Y87" s="110"/>
      <c r="Z87" s="110"/>
      <c r="AA87" s="110"/>
      <c r="AB87" s="110"/>
    </row>
    <row r="88" spans="1:44" s="15" customFormat="1" ht="6.95" hidden="1" customHeight="1" x14ac:dyDescent="0.25">
      <c r="A88" s="110"/>
      <c r="B88" s="8"/>
      <c r="C88" s="110"/>
      <c r="D88" s="110"/>
      <c r="E88" s="110"/>
      <c r="F88" s="110"/>
      <c r="G88" s="110"/>
      <c r="H88" s="110"/>
      <c r="I88" s="110"/>
      <c r="J88" s="110"/>
      <c r="K88" s="110"/>
      <c r="L88" s="14"/>
      <c r="S88" s="110"/>
      <c r="T88" s="110"/>
      <c r="U88" s="110"/>
      <c r="V88" s="110"/>
      <c r="W88" s="110"/>
      <c r="X88" s="110"/>
      <c r="Y88" s="110"/>
      <c r="Z88" s="110"/>
      <c r="AA88" s="110"/>
      <c r="AB88" s="110"/>
    </row>
    <row r="89" spans="1:44" s="15" customFormat="1" ht="12" hidden="1" customHeight="1" x14ac:dyDescent="0.25">
      <c r="A89" s="110"/>
      <c r="B89" s="8"/>
      <c r="C89" s="113" t="s">
        <v>16</v>
      </c>
      <c r="D89" s="110"/>
      <c r="E89" s="110"/>
      <c r="F89" s="105" t="str">
        <f>F12</f>
        <v>Lenártovce</v>
      </c>
      <c r="G89" s="110"/>
      <c r="H89" s="110"/>
      <c r="I89" s="113" t="s">
        <v>18</v>
      </c>
      <c r="J89" s="97" t="str">
        <f>IF(J12="","",J12)</f>
        <v/>
      </c>
      <c r="K89" s="110"/>
      <c r="L89" s="14"/>
      <c r="S89" s="110"/>
      <c r="T89" s="110"/>
      <c r="U89" s="110"/>
      <c r="V89" s="110"/>
      <c r="W89" s="110"/>
      <c r="X89" s="110"/>
      <c r="Y89" s="110"/>
      <c r="Z89" s="110"/>
      <c r="AA89" s="110"/>
      <c r="AB89" s="110"/>
    </row>
    <row r="90" spans="1:44" s="15" customFormat="1" ht="6.95" hidden="1" customHeight="1" x14ac:dyDescent="0.25">
      <c r="A90" s="110"/>
      <c r="B90" s="8"/>
      <c r="C90" s="110"/>
      <c r="D90" s="110"/>
      <c r="E90" s="110"/>
      <c r="F90" s="110"/>
      <c r="G90" s="110"/>
      <c r="H90" s="110"/>
      <c r="I90" s="110"/>
      <c r="J90" s="110"/>
      <c r="K90" s="110"/>
      <c r="L90" s="14"/>
      <c r="S90" s="110"/>
      <c r="T90" s="110"/>
      <c r="U90" s="110"/>
      <c r="V90" s="110"/>
      <c r="W90" s="110"/>
      <c r="X90" s="110"/>
      <c r="Y90" s="110"/>
      <c r="Z90" s="110"/>
      <c r="AA90" s="110"/>
      <c r="AB90" s="110"/>
    </row>
    <row r="91" spans="1:44" s="15" customFormat="1" ht="15.2" hidden="1" customHeight="1" x14ac:dyDescent="0.25">
      <c r="A91" s="110"/>
      <c r="B91" s="8"/>
      <c r="C91" s="113" t="s">
        <v>19</v>
      </c>
      <c r="D91" s="110"/>
      <c r="E91" s="110"/>
      <c r="F91" s="105" t="str">
        <f>E15</f>
        <v>Obec Lenártovce</v>
      </c>
      <c r="G91" s="110"/>
      <c r="H91" s="110"/>
      <c r="I91" s="113" t="s">
        <v>24</v>
      </c>
      <c r="J91" s="107" t="str">
        <f>E21</f>
        <v xml:space="preserve"> </v>
      </c>
      <c r="K91" s="110"/>
      <c r="L91" s="14"/>
      <c r="S91" s="110"/>
      <c r="T91" s="110"/>
      <c r="U91" s="110"/>
      <c r="V91" s="110"/>
      <c r="W91" s="110"/>
      <c r="X91" s="110"/>
      <c r="Y91" s="110"/>
      <c r="Z91" s="110"/>
      <c r="AA91" s="110"/>
      <c r="AB91" s="110"/>
    </row>
    <row r="92" spans="1:44" s="15" customFormat="1" ht="15.2" hidden="1" customHeight="1" x14ac:dyDescent="0.25">
      <c r="A92" s="110"/>
      <c r="B92" s="8"/>
      <c r="C92" s="113" t="s">
        <v>23</v>
      </c>
      <c r="D92" s="110"/>
      <c r="E92" s="110"/>
      <c r="F92" s="105" t="str">
        <f>IF(E18="","",E18)</f>
        <v/>
      </c>
      <c r="G92" s="110"/>
      <c r="H92" s="110"/>
      <c r="I92" s="113" t="s">
        <v>26</v>
      </c>
      <c r="J92" s="107" t="str">
        <f>E24</f>
        <v xml:space="preserve"> </v>
      </c>
      <c r="K92" s="110"/>
      <c r="L92" s="14"/>
      <c r="S92" s="110"/>
      <c r="T92" s="110"/>
      <c r="U92" s="110"/>
      <c r="V92" s="110"/>
      <c r="W92" s="110"/>
      <c r="X92" s="110"/>
      <c r="Y92" s="110"/>
      <c r="Z92" s="110"/>
      <c r="AA92" s="110"/>
      <c r="AB92" s="110"/>
    </row>
    <row r="93" spans="1:44" s="15" customFormat="1" ht="10.35" hidden="1" customHeight="1" x14ac:dyDescent="0.25">
      <c r="A93" s="110"/>
      <c r="B93" s="8"/>
      <c r="C93" s="110"/>
      <c r="D93" s="110"/>
      <c r="E93" s="110"/>
      <c r="F93" s="110"/>
      <c r="G93" s="110"/>
      <c r="H93" s="110"/>
      <c r="I93" s="110"/>
      <c r="J93" s="110"/>
      <c r="K93" s="110"/>
      <c r="L93" s="14"/>
      <c r="S93" s="110"/>
      <c r="T93" s="110"/>
      <c r="U93" s="110"/>
      <c r="V93" s="110"/>
      <c r="W93" s="110"/>
      <c r="X93" s="110"/>
      <c r="Y93" s="110"/>
      <c r="Z93" s="110"/>
      <c r="AA93" s="110"/>
      <c r="AB93" s="110"/>
    </row>
    <row r="94" spans="1:44" s="15" customFormat="1" ht="29.25" hidden="1" customHeight="1" x14ac:dyDescent="0.25">
      <c r="A94" s="110"/>
      <c r="B94" s="8"/>
      <c r="C94" s="55" t="s">
        <v>85</v>
      </c>
      <c r="D94" s="110"/>
      <c r="E94" s="110"/>
      <c r="F94" s="110"/>
      <c r="G94" s="110"/>
      <c r="H94" s="110"/>
      <c r="I94" s="110"/>
      <c r="J94" s="56" t="s">
        <v>86</v>
      </c>
      <c r="K94" s="110"/>
      <c r="L94" s="14"/>
      <c r="S94" s="110"/>
      <c r="T94" s="110"/>
      <c r="U94" s="110"/>
      <c r="V94" s="110"/>
      <c r="W94" s="110"/>
      <c r="X94" s="110"/>
      <c r="Y94" s="110"/>
      <c r="Z94" s="110"/>
      <c r="AA94" s="110"/>
      <c r="AB94" s="110"/>
    </row>
    <row r="95" spans="1:44" s="15" customFormat="1" ht="10.35" hidden="1" customHeight="1" x14ac:dyDescent="0.25">
      <c r="A95" s="110"/>
      <c r="B95" s="8"/>
      <c r="C95" s="110"/>
      <c r="D95" s="110"/>
      <c r="E95" s="110"/>
      <c r="F95" s="110"/>
      <c r="G95" s="110"/>
      <c r="H95" s="110"/>
      <c r="I95" s="110"/>
      <c r="J95" s="110"/>
      <c r="K95" s="110"/>
      <c r="L95" s="14"/>
      <c r="S95" s="110"/>
      <c r="T95" s="110"/>
      <c r="U95" s="110"/>
      <c r="V95" s="110"/>
      <c r="W95" s="110"/>
      <c r="X95" s="110"/>
      <c r="Y95" s="110"/>
      <c r="Z95" s="110"/>
      <c r="AA95" s="110"/>
      <c r="AB95" s="110"/>
    </row>
    <row r="96" spans="1:44" s="15" customFormat="1" ht="22.9" hidden="1" customHeight="1" x14ac:dyDescent="0.25">
      <c r="A96" s="110"/>
      <c r="B96" s="8"/>
      <c r="C96" s="57" t="s">
        <v>87</v>
      </c>
      <c r="D96" s="110"/>
      <c r="E96" s="110"/>
      <c r="F96" s="110"/>
      <c r="G96" s="110"/>
      <c r="H96" s="110"/>
      <c r="I96" s="110"/>
      <c r="J96" s="95">
        <f>J121</f>
        <v>0</v>
      </c>
      <c r="K96" s="110"/>
      <c r="L96" s="14"/>
      <c r="S96" s="110"/>
      <c r="T96" s="110"/>
      <c r="U96" s="110"/>
      <c r="V96" s="110"/>
      <c r="W96" s="110"/>
      <c r="X96" s="110"/>
      <c r="Y96" s="110"/>
      <c r="Z96" s="110"/>
      <c r="AA96" s="110"/>
      <c r="AB96" s="110"/>
      <c r="AR96" s="143" t="s">
        <v>88</v>
      </c>
    </row>
    <row r="97" spans="1:28" s="59" customFormat="1" ht="24.95" hidden="1" customHeight="1" x14ac:dyDescent="0.25">
      <c r="B97" s="58"/>
      <c r="D97" s="60" t="s">
        <v>89</v>
      </c>
      <c r="E97" s="61"/>
      <c r="F97" s="61"/>
      <c r="G97" s="61"/>
      <c r="H97" s="61"/>
      <c r="I97" s="61"/>
      <c r="J97" s="62">
        <f>J122</f>
        <v>0</v>
      </c>
      <c r="L97" s="58"/>
    </row>
    <row r="98" spans="1:28" s="64" customFormat="1" ht="19.899999999999999" hidden="1" customHeight="1" x14ac:dyDescent="0.25">
      <c r="B98" s="63"/>
      <c r="D98" s="65" t="s">
        <v>90</v>
      </c>
      <c r="E98" s="66"/>
      <c r="F98" s="66"/>
      <c r="G98" s="66"/>
      <c r="H98" s="66"/>
      <c r="I98" s="66"/>
      <c r="J98" s="67">
        <f>J123</f>
        <v>0</v>
      </c>
      <c r="L98" s="63"/>
    </row>
    <row r="99" spans="1:28" s="64" customFormat="1" ht="19.899999999999999" hidden="1" customHeight="1" x14ac:dyDescent="0.25">
      <c r="B99" s="63"/>
      <c r="D99" s="65" t="s">
        <v>91</v>
      </c>
      <c r="E99" s="66"/>
      <c r="F99" s="66"/>
      <c r="G99" s="66"/>
      <c r="H99" s="66"/>
      <c r="I99" s="66"/>
      <c r="J99" s="67">
        <f>J131</f>
        <v>0</v>
      </c>
      <c r="L99" s="63"/>
    </row>
    <row r="100" spans="1:28" s="64" customFormat="1" ht="19.899999999999999" hidden="1" customHeight="1" x14ac:dyDescent="0.25">
      <c r="B100" s="63"/>
      <c r="D100" s="65" t="s">
        <v>92</v>
      </c>
      <c r="E100" s="66"/>
      <c r="F100" s="66"/>
      <c r="G100" s="66"/>
      <c r="H100" s="66"/>
      <c r="I100" s="66"/>
      <c r="J100" s="67">
        <f>J136</f>
        <v>0</v>
      </c>
      <c r="L100" s="63"/>
    </row>
    <row r="101" spans="1:28" s="64" customFormat="1" ht="19.899999999999999" hidden="1" customHeight="1" x14ac:dyDescent="0.25">
      <c r="B101" s="63"/>
      <c r="D101" s="65" t="s">
        <v>93</v>
      </c>
      <c r="E101" s="66"/>
      <c r="F101" s="66"/>
      <c r="G101" s="66"/>
      <c r="H101" s="66"/>
      <c r="I101" s="66"/>
      <c r="J101" s="67">
        <f>J143</f>
        <v>0</v>
      </c>
      <c r="L101" s="63"/>
    </row>
    <row r="102" spans="1:28" s="15" customFormat="1" ht="21.75" hidden="1" customHeight="1" x14ac:dyDescent="0.25">
      <c r="A102" s="110"/>
      <c r="B102" s="8"/>
      <c r="C102" s="110"/>
      <c r="D102" s="110"/>
      <c r="E102" s="110"/>
      <c r="F102" s="110"/>
      <c r="G102" s="110"/>
      <c r="H102" s="110"/>
      <c r="I102" s="110"/>
      <c r="J102" s="110"/>
      <c r="K102" s="110"/>
      <c r="L102" s="14"/>
      <c r="S102" s="110"/>
      <c r="T102" s="110"/>
      <c r="U102" s="110"/>
      <c r="V102" s="110"/>
      <c r="W102" s="110"/>
      <c r="X102" s="110"/>
      <c r="Y102" s="110"/>
      <c r="Z102" s="110"/>
      <c r="AA102" s="110"/>
      <c r="AB102" s="110"/>
    </row>
    <row r="103" spans="1:28" s="15" customFormat="1" ht="6.95" hidden="1" customHeight="1" x14ac:dyDescent="0.25">
      <c r="A103" s="110"/>
      <c r="B103" s="20"/>
      <c r="C103" s="21"/>
      <c r="D103" s="21"/>
      <c r="E103" s="21"/>
      <c r="F103" s="21"/>
      <c r="G103" s="21"/>
      <c r="H103" s="21"/>
      <c r="I103" s="21"/>
      <c r="J103" s="21"/>
      <c r="K103" s="21"/>
      <c r="L103" s="14"/>
      <c r="S103" s="110"/>
      <c r="T103" s="110"/>
      <c r="U103" s="110"/>
      <c r="V103" s="110"/>
      <c r="W103" s="110"/>
      <c r="X103" s="110"/>
      <c r="Y103" s="110"/>
      <c r="Z103" s="110"/>
      <c r="AA103" s="110"/>
      <c r="AB103" s="110"/>
    </row>
    <row r="104" spans="1:28" hidden="1" x14ac:dyDescent="0.25"/>
    <row r="105" spans="1:28" hidden="1" x14ac:dyDescent="0.25"/>
    <row r="106" spans="1:28" hidden="1" x14ac:dyDescent="0.25"/>
    <row r="107" spans="1:28" s="15" customFormat="1" ht="6.95" customHeight="1" x14ac:dyDescent="0.25">
      <c r="A107" s="110"/>
      <c r="B107" s="114"/>
      <c r="C107" s="115"/>
      <c r="D107" s="115"/>
      <c r="E107" s="115"/>
      <c r="F107" s="115"/>
      <c r="G107" s="115"/>
      <c r="H107" s="115"/>
      <c r="I107" s="115"/>
      <c r="J107" s="115"/>
      <c r="K107" s="115"/>
      <c r="L107" s="172"/>
      <c r="M107" s="172"/>
      <c r="N107" s="173"/>
      <c r="S107" s="110"/>
      <c r="T107" s="110"/>
      <c r="U107" s="110"/>
      <c r="V107" s="110"/>
      <c r="W107" s="110"/>
      <c r="X107" s="110"/>
      <c r="Y107" s="110"/>
      <c r="Z107" s="110"/>
      <c r="AA107" s="110"/>
      <c r="AB107" s="110"/>
    </row>
    <row r="108" spans="1:28" s="15" customFormat="1" ht="24.95" customHeight="1" x14ac:dyDescent="0.25">
      <c r="A108" s="110"/>
      <c r="B108" s="116"/>
      <c r="C108" s="81" t="s">
        <v>94</v>
      </c>
      <c r="D108" s="112"/>
      <c r="E108" s="112"/>
      <c r="F108" s="112"/>
      <c r="G108" s="112"/>
      <c r="H108" s="112"/>
      <c r="I108" s="112"/>
      <c r="J108" s="112"/>
      <c r="K108" s="112"/>
      <c r="L108" s="174"/>
      <c r="M108" s="174"/>
      <c r="N108" s="175"/>
      <c r="S108" s="110"/>
      <c r="T108" s="110"/>
      <c r="U108" s="110"/>
      <c r="V108" s="110"/>
      <c r="W108" s="110"/>
      <c r="X108" s="110"/>
      <c r="Y108" s="110"/>
      <c r="Z108" s="110"/>
      <c r="AA108" s="110"/>
      <c r="AB108" s="110"/>
    </row>
    <row r="109" spans="1:28" s="15" customFormat="1" ht="6.95" customHeight="1" x14ac:dyDescent="0.25">
      <c r="A109" s="110"/>
      <c r="B109" s="116"/>
      <c r="C109" s="112"/>
      <c r="D109" s="112"/>
      <c r="E109" s="112"/>
      <c r="F109" s="112"/>
      <c r="G109" s="112"/>
      <c r="H109" s="112"/>
      <c r="I109" s="112"/>
      <c r="J109" s="112"/>
      <c r="K109" s="112"/>
      <c r="L109" s="174"/>
      <c r="M109" s="174"/>
      <c r="N109" s="175"/>
      <c r="S109" s="110"/>
      <c r="T109" s="110"/>
      <c r="U109" s="110"/>
      <c r="V109" s="110"/>
      <c r="W109" s="110"/>
      <c r="X109" s="110"/>
      <c r="Y109" s="110"/>
      <c r="Z109" s="110"/>
      <c r="AA109" s="110"/>
      <c r="AB109" s="110"/>
    </row>
    <row r="110" spans="1:28" s="15" customFormat="1" ht="12" customHeight="1" x14ac:dyDescent="0.25">
      <c r="A110" s="110"/>
      <c r="B110" s="116"/>
      <c r="C110" s="111" t="s">
        <v>12</v>
      </c>
      <c r="D110" s="112"/>
      <c r="E110" s="112"/>
      <c r="F110" s="112"/>
      <c r="G110" s="112"/>
      <c r="H110" s="112"/>
      <c r="I110" s="112"/>
      <c r="J110" s="112"/>
      <c r="K110" s="112"/>
      <c r="L110" s="174"/>
      <c r="M110" s="174"/>
      <c r="N110" s="175"/>
      <c r="S110" s="110"/>
      <c r="T110" s="110"/>
      <c r="U110" s="110"/>
      <c r="V110" s="110"/>
      <c r="W110" s="110"/>
      <c r="X110" s="110"/>
      <c r="Y110" s="110"/>
      <c r="Z110" s="110"/>
      <c r="AA110" s="110"/>
      <c r="AB110" s="110"/>
    </row>
    <row r="111" spans="1:28" s="15" customFormat="1" ht="16.5" customHeight="1" x14ac:dyDescent="0.25">
      <c r="A111" s="110"/>
      <c r="B111" s="116"/>
      <c r="C111" s="112"/>
      <c r="D111" s="112"/>
      <c r="E111" s="275" t="str">
        <f>E7</f>
        <v>Rekonštrukcia chodníkov v obci Lenártovce</v>
      </c>
      <c r="F111" s="276"/>
      <c r="G111" s="276"/>
      <c r="H111" s="276"/>
      <c r="I111" s="112"/>
      <c r="J111" s="112"/>
      <c r="K111" s="112"/>
      <c r="L111" s="174"/>
      <c r="M111" s="174"/>
      <c r="N111" s="175"/>
      <c r="S111" s="110"/>
      <c r="T111" s="110"/>
      <c r="U111" s="110"/>
      <c r="V111" s="110"/>
      <c r="W111" s="110"/>
      <c r="X111" s="110"/>
      <c r="Y111" s="110"/>
      <c r="Z111" s="110"/>
      <c r="AA111" s="110"/>
      <c r="AB111" s="110"/>
    </row>
    <row r="112" spans="1:28" s="15" customFormat="1" ht="12" customHeight="1" x14ac:dyDescent="0.25">
      <c r="A112" s="110"/>
      <c r="B112" s="116"/>
      <c r="C112" s="111" t="s">
        <v>82</v>
      </c>
      <c r="D112" s="112"/>
      <c r="E112" s="112"/>
      <c r="F112" s="112"/>
      <c r="G112" s="112"/>
      <c r="H112" s="112"/>
      <c r="I112" s="112"/>
      <c r="J112" s="112"/>
      <c r="K112" s="112"/>
      <c r="L112" s="174"/>
      <c r="M112" s="174"/>
      <c r="N112" s="175"/>
      <c r="S112" s="110"/>
      <c r="T112" s="110"/>
      <c r="U112" s="110"/>
      <c r="V112" s="110"/>
      <c r="W112" s="110"/>
      <c r="X112" s="110"/>
      <c r="Y112" s="110"/>
      <c r="Z112" s="110"/>
      <c r="AA112" s="110"/>
      <c r="AB112" s="110"/>
    </row>
    <row r="113" spans="1:62" s="15" customFormat="1" ht="16.5" customHeight="1" x14ac:dyDescent="0.25">
      <c r="A113" s="110"/>
      <c r="B113" s="116"/>
      <c r="C113" s="112"/>
      <c r="D113" s="112"/>
      <c r="E113" s="277" t="str">
        <f>E9</f>
        <v>02-04.1/2022 - Vetva - A</v>
      </c>
      <c r="F113" s="278"/>
      <c r="G113" s="278"/>
      <c r="H113" s="278"/>
      <c r="I113" s="112"/>
      <c r="J113" s="112"/>
      <c r="K113" s="112"/>
      <c r="L113" s="174"/>
      <c r="M113" s="174"/>
      <c r="N113" s="175"/>
      <c r="S113" s="110"/>
      <c r="T113" s="110"/>
      <c r="U113" s="110"/>
      <c r="V113" s="110"/>
      <c r="W113" s="110"/>
      <c r="X113" s="110"/>
      <c r="Y113" s="110"/>
      <c r="Z113" s="110"/>
      <c r="AA113" s="110"/>
      <c r="AB113" s="110"/>
    </row>
    <row r="114" spans="1:62" s="15" customFormat="1" ht="6.95" customHeight="1" x14ac:dyDescent="0.25">
      <c r="A114" s="110"/>
      <c r="B114" s="116"/>
      <c r="C114" s="112"/>
      <c r="D114" s="112"/>
      <c r="E114" s="112"/>
      <c r="F114" s="112"/>
      <c r="G114" s="112"/>
      <c r="H114" s="112"/>
      <c r="I114" s="112"/>
      <c r="J114" s="112"/>
      <c r="K114" s="112"/>
      <c r="L114" s="174"/>
      <c r="M114" s="174"/>
      <c r="N114" s="175"/>
      <c r="S114" s="110"/>
      <c r="T114" s="110"/>
      <c r="U114" s="110"/>
      <c r="V114" s="110"/>
      <c r="W114" s="112"/>
      <c r="X114" s="110"/>
      <c r="Y114" s="110"/>
      <c r="Z114" s="110"/>
      <c r="AA114" s="110"/>
      <c r="AB114" s="110"/>
    </row>
    <row r="115" spans="1:62" s="15" customFormat="1" ht="12" customHeight="1" x14ac:dyDescent="0.25">
      <c r="A115" s="110"/>
      <c r="B115" s="116"/>
      <c r="C115" s="111" t="s">
        <v>16</v>
      </c>
      <c r="D115" s="112"/>
      <c r="E115" s="112"/>
      <c r="F115" s="79" t="str">
        <f>F12</f>
        <v>Lenártovce</v>
      </c>
      <c r="G115" s="112"/>
      <c r="H115" s="112"/>
      <c r="I115" s="111" t="s">
        <v>18</v>
      </c>
      <c r="J115" s="124"/>
      <c r="K115" s="112"/>
      <c r="L115" s="174"/>
      <c r="M115" s="174"/>
      <c r="N115" s="175"/>
      <c r="S115" s="110"/>
      <c r="T115" s="110"/>
      <c r="U115" s="110"/>
      <c r="V115" s="110"/>
      <c r="W115" s="112"/>
      <c r="X115" s="110"/>
      <c r="Y115" s="110"/>
      <c r="Z115" s="110"/>
      <c r="AA115" s="110"/>
      <c r="AB115" s="110"/>
    </row>
    <row r="116" spans="1:62" s="15" customFormat="1" ht="6.95" customHeight="1" x14ac:dyDescent="0.25">
      <c r="A116" s="110"/>
      <c r="B116" s="116"/>
      <c r="C116" s="112"/>
      <c r="D116" s="112"/>
      <c r="E116" s="112"/>
      <c r="F116" s="112"/>
      <c r="G116" s="112"/>
      <c r="H116" s="112"/>
      <c r="I116" s="112"/>
      <c r="J116" s="112"/>
      <c r="K116" s="112"/>
      <c r="L116" s="174"/>
      <c r="M116" s="174"/>
      <c r="N116" s="175"/>
      <c r="S116" s="110"/>
      <c r="T116" s="110"/>
      <c r="U116" s="110"/>
      <c r="V116" s="110"/>
      <c r="W116" s="112"/>
      <c r="X116" s="110"/>
      <c r="Y116" s="110"/>
      <c r="Z116" s="110"/>
      <c r="AA116" s="110"/>
      <c r="AB116" s="110"/>
    </row>
    <row r="117" spans="1:62" s="15" customFormat="1" ht="15.2" customHeight="1" x14ac:dyDescent="0.25">
      <c r="A117" s="110"/>
      <c r="B117" s="116"/>
      <c r="C117" s="111" t="s">
        <v>19</v>
      </c>
      <c r="D117" s="112"/>
      <c r="E117" s="112"/>
      <c r="F117" s="79" t="str">
        <f>E15</f>
        <v>Obec Lenártovce</v>
      </c>
      <c r="G117" s="112"/>
      <c r="H117" s="112"/>
      <c r="I117" s="111" t="s">
        <v>24</v>
      </c>
      <c r="J117" s="80" t="str">
        <f>E21</f>
        <v xml:space="preserve"> </v>
      </c>
      <c r="K117" s="112"/>
      <c r="L117" s="174"/>
      <c r="M117" s="174"/>
      <c r="N117" s="175"/>
      <c r="S117" s="110"/>
      <c r="T117" s="110"/>
      <c r="U117" s="110"/>
      <c r="V117" s="112"/>
      <c r="W117" s="112"/>
      <c r="X117" s="110"/>
      <c r="Y117" s="110"/>
      <c r="Z117" s="110"/>
      <c r="AA117" s="110"/>
      <c r="AB117" s="110"/>
    </row>
    <row r="118" spans="1:62" s="15" customFormat="1" ht="15.2" customHeight="1" x14ac:dyDescent="0.25">
      <c r="A118" s="110"/>
      <c r="B118" s="116"/>
      <c r="C118" s="111" t="s">
        <v>23</v>
      </c>
      <c r="D118" s="112"/>
      <c r="E118" s="112"/>
      <c r="F118" s="230"/>
      <c r="G118" s="112"/>
      <c r="H118" s="112"/>
      <c r="I118" s="111" t="s">
        <v>26</v>
      </c>
      <c r="J118" s="80" t="str">
        <f>E24</f>
        <v xml:space="preserve"> </v>
      </c>
      <c r="K118" s="112"/>
      <c r="L118" s="174"/>
      <c r="M118" s="174"/>
      <c r="N118" s="175"/>
      <c r="S118" s="110"/>
      <c r="T118" s="110"/>
      <c r="U118" s="110"/>
      <c r="V118" s="110"/>
      <c r="W118" s="110"/>
      <c r="X118" s="110"/>
      <c r="Y118" s="110"/>
      <c r="Z118" s="110"/>
      <c r="AA118" s="110"/>
      <c r="AB118" s="110"/>
    </row>
    <row r="119" spans="1:62" s="15" customFormat="1" ht="10.35" customHeight="1" x14ac:dyDescent="0.25">
      <c r="A119" s="110"/>
      <c r="B119" s="116"/>
      <c r="C119" s="112"/>
      <c r="D119" s="112"/>
      <c r="E119" s="112"/>
      <c r="F119" s="112"/>
      <c r="G119" s="112"/>
      <c r="H119" s="112"/>
      <c r="I119" s="112"/>
      <c r="J119" s="112"/>
      <c r="K119" s="112"/>
      <c r="L119" s="174"/>
      <c r="M119" s="174"/>
      <c r="N119" s="175"/>
      <c r="S119" s="110"/>
      <c r="T119" s="110"/>
      <c r="U119" s="110"/>
      <c r="V119" s="110"/>
      <c r="W119" s="110"/>
      <c r="X119" s="110"/>
      <c r="Y119" s="110"/>
      <c r="Z119" s="110"/>
      <c r="AA119" s="110"/>
      <c r="AB119" s="110"/>
    </row>
    <row r="120" spans="1:62" s="178" customFormat="1" ht="30" x14ac:dyDescent="0.25">
      <c r="A120" s="176"/>
      <c r="B120" s="117"/>
      <c r="C120" s="129" t="s">
        <v>95</v>
      </c>
      <c r="D120" s="129" t="s">
        <v>53</v>
      </c>
      <c r="E120" s="129" t="s">
        <v>49</v>
      </c>
      <c r="F120" s="129" t="s">
        <v>50</v>
      </c>
      <c r="G120" s="129" t="s">
        <v>96</v>
      </c>
      <c r="H120" s="129" t="s">
        <v>97</v>
      </c>
      <c r="I120" s="129" t="s">
        <v>98</v>
      </c>
      <c r="J120" s="129" t="s">
        <v>217</v>
      </c>
      <c r="K120" s="129" t="s">
        <v>99</v>
      </c>
      <c r="L120" s="141" t="s">
        <v>32</v>
      </c>
      <c r="M120" s="141" t="s">
        <v>1</v>
      </c>
      <c r="N120" s="177" t="s">
        <v>218</v>
      </c>
      <c r="O120" s="93"/>
      <c r="P120" s="93"/>
      <c r="Q120" s="93"/>
      <c r="R120" s="93"/>
      <c r="S120" s="93"/>
      <c r="T120" s="93"/>
      <c r="U120" s="176"/>
      <c r="V120" s="176"/>
      <c r="W120" s="176"/>
      <c r="X120" s="176"/>
      <c r="Y120" s="176"/>
      <c r="Z120" s="176"/>
      <c r="AA120" s="176"/>
      <c r="AB120" s="176"/>
    </row>
    <row r="121" spans="1:62" s="15" customFormat="1" ht="22.9" customHeight="1" x14ac:dyDescent="0.25">
      <c r="A121" s="110"/>
      <c r="B121" s="116"/>
      <c r="C121" s="83" t="s">
        <v>87</v>
      </c>
      <c r="D121" s="112"/>
      <c r="E121" s="112"/>
      <c r="F121" s="112"/>
      <c r="G121" s="112"/>
      <c r="H121" s="112"/>
      <c r="I121" s="112"/>
      <c r="J121" s="84">
        <f>J122</f>
        <v>0</v>
      </c>
      <c r="K121" s="112"/>
      <c r="L121" s="85"/>
      <c r="M121" s="140"/>
      <c r="N121" s="118">
        <f>N122</f>
        <v>0</v>
      </c>
      <c r="O121" s="112"/>
      <c r="P121" s="125"/>
      <c r="Q121" s="112"/>
      <c r="R121" s="125"/>
      <c r="S121" s="112"/>
      <c r="T121" s="125"/>
      <c r="U121" s="110"/>
      <c r="V121" s="110"/>
      <c r="W121" s="110"/>
      <c r="X121" s="110"/>
      <c r="Y121" s="110"/>
      <c r="Z121" s="110"/>
      <c r="AA121" s="110"/>
      <c r="AB121" s="110"/>
      <c r="AQ121" s="143" t="s">
        <v>67</v>
      </c>
      <c r="AR121" s="143" t="s">
        <v>88</v>
      </c>
      <c r="BH121" s="179">
        <f>BH122</f>
        <v>0</v>
      </c>
    </row>
    <row r="122" spans="1:62" s="180" customFormat="1" ht="25.9" customHeight="1" x14ac:dyDescent="0.2">
      <c r="B122" s="119"/>
      <c r="C122" s="71"/>
      <c r="D122" s="86" t="s">
        <v>67</v>
      </c>
      <c r="E122" s="87" t="s">
        <v>106</v>
      </c>
      <c r="F122" s="87" t="s">
        <v>107</v>
      </c>
      <c r="G122" s="71"/>
      <c r="H122" s="71"/>
      <c r="I122" s="71"/>
      <c r="J122" s="88">
        <f>J123+J131+J136+J143</f>
        <v>0</v>
      </c>
      <c r="K122" s="71"/>
      <c r="L122" s="89"/>
      <c r="M122" s="70"/>
      <c r="N122" s="120">
        <f>N123+N131+N136+N143</f>
        <v>0</v>
      </c>
      <c r="O122" s="71"/>
      <c r="P122" s="72"/>
      <c r="Q122" s="71"/>
      <c r="R122" s="72"/>
      <c r="S122" s="71"/>
      <c r="T122" s="72"/>
      <c r="AO122" s="181" t="s">
        <v>76</v>
      </c>
      <c r="AQ122" s="182" t="s">
        <v>67</v>
      </c>
      <c r="AR122" s="182" t="s">
        <v>68</v>
      </c>
      <c r="AV122" s="181" t="s">
        <v>108</v>
      </c>
      <c r="BH122" s="183">
        <f>BH123+BH131+BH136+BH143</f>
        <v>0</v>
      </c>
    </row>
    <row r="123" spans="1:62" s="180" customFormat="1" ht="22.9" customHeight="1" x14ac:dyDescent="0.2">
      <c r="B123" s="119"/>
      <c r="C123" s="71"/>
      <c r="D123" s="86" t="s">
        <v>67</v>
      </c>
      <c r="E123" s="90" t="s">
        <v>76</v>
      </c>
      <c r="F123" s="90" t="s">
        <v>109</v>
      </c>
      <c r="G123" s="71"/>
      <c r="H123" s="71"/>
      <c r="I123" s="71"/>
      <c r="J123" s="91">
        <f>SUM(J124:J130)</f>
        <v>0</v>
      </c>
      <c r="K123" s="71"/>
      <c r="L123" s="89"/>
      <c r="M123" s="70"/>
      <c r="N123" s="91">
        <f>SUM(N124:N130)</f>
        <v>0</v>
      </c>
      <c r="O123" s="71"/>
      <c r="P123" s="72"/>
      <c r="Q123" s="71"/>
      <c r="R123" s="72"/>
      <c r="S123" s="71"/>
      <c r="T123" s="72"/>
      <c r="AO123" s="181" t="s">
        <v>76</v>
      </c>
      <c r="AQ123" s="182" t="s">
        <v>67</v>
      </c>
      <c r="AR123" s="182" t="s">
        <v>76</v>
      </c>
      <c r="AV123" s="181" t="s">
        <v>108</v>
      </c>
      <c r="BH123" s="183">
        <f>SUM(BH124:BH130)</f>
        <v>0</v>
      </c>
    </row>
    <row r="124" spans="1:62" s="15" customFormat="1" ht="33" customHeight="1" x14ac:dyDescent="0.25">
      <c r="A124" s="110"/>
      <c r="B124" s="116"/>
      <c r="C124" s="126" t="s">
        <v>76</v>
      </c>
      <c r="D124" s="126" t="s">
        <v>110</v>
      </c>
      <c r="E124" s="127" t="s">
        <v>111</v>
      </c>
      <c r="F124" s="128" t="s">
        <v>112</v>
      </c>
      <c r="G124" s="129" t="s">
        <v>113</v>
      </c>
      <c r="H124" s="130">
        <v>241</v>
      </c>
      <c r="I124" s="131"/>
      <c r="J124" s="130">
        <f t="shared" ref="J124:J144" si="0">ROUND(I124*H124,3)</f>
        <v>0</v>
      </c>
      <c r="K124" s="132"/>
      <c r="L124" s="193">
        <v>20</v>
      </c>
      <c r="M124" s="184" t="s">
        <v>1</v>
      </c>
      <c r="N124" s="130">
        <f t="shared" ref="N124:N144" si="1">IF(L124&gt;11,J124*1.2,J124*1.1)</f>
        <v>0</v>
      </c>
      <c r="O124" s="112"/>
      <c r="P124" s="74"/>
      <c r="Q124" s="74"/>
      <c r="R124" s="74"/>
      <c r="S124" s="74"/>
      <c r="T124" s="74"/>
      <c r="U124" s="110"/>
      <c r="V124" s="110"/>
      <c r="W124" s="110"/>
      <c r="X124" s="110"/>
      <c r="Y124" s="110"/>
      <c r="Z124" s="110"/>
      <c r="AA124" s="110"/>
      <c r="AB124" s="110"/>
      <c r="AO124" s="55" t="s">
        <v>114</v>
      </c>
      <c r="AQ124" s="55" t="s">
        <v>110</v>
      </c>
      <c r="AR124" s="55" t="s">
        <v>115</v>
      </c>
      <c r="AV124" s="143" t="s">
        <v>108</v>
      </c>
      <c r="BB124" s="185">
        <f t="shared" ref="BB124:BB130" si="2">IF(N124="základná",J124,0)</f>
        <v>0</v>
      </c>
      <c r="BC124" s="185">
        <f t="shared" ref="BC124:BC130" si="3">IF(N124="znížená",J124,0)</f>
        <v>0</v>
      </c>
      <c r="BD124" s="185">
        <f t="shared" ref="BD124:BD130" si="4">IF(N124="zákl. prenesená",J124,0)</f>
        <v>0</v>
      </c>
      <c r="BE124" s="185">
        <f t="shared" ref="BE124:BE130" si="5">IF(N124="zníž. prenesená",J124,0)</f>
        <v>0</v>
      </c>
      <c r="BF124" s="185">
        <f t="shared" ref="BF124:BF130" si="6">IF(N124="nulová",J124,0)</f>
        <v>0</v>
      </c>
      <c r="BG124" s="143" t="s">
        <v>115</v>
      </c>
      <c r="BH124" s="186">
        <f t="shared" ref="BH124:BH130" si="7">ROUND(I124*H124,3)</f>
        <v>0</v>
      </c>
      <c r="BI124" s="143" t="s">
        <v>114</v>
      </c>
      <c r="BJ124" s="55" t="s">
        <v>116</v>
      </c>
    </row>
    <row r="125" spans="1:62" s="15" customFormat="1" ht="24.2" customHeight="1" x14ac:dyDescent="0.25">
      <c r="A125" s="110"/>
      <c r="B125" s="116"/>
      <c r="C125" s="126" t="s">
        <v>115</v>
      </c>
      <c r="D125" s="126" t="s">
        <v>110</v>
      </c>
      <c r="E125" s="127" t="s">
        <v>117</v>
      </c>
      <c r="F125" s="128" t="s">
        <v>118</v>
      </c>
      <c r="G125" s="129" t="s">
        <v>113</v>
      </c>
      <c r="H125" s="130">
        <v>241</v>
      </c>
      <c r="I125" s="131"/>
      <c r="J125" s="130">
        <f t="shared" si="0"/>
        <v>0</v>
      </c>
      <c r="K125" s="132"/>
      <c r="L125" s="193">
        <v>20</v>
      </c>
      <c r="M125" s="184" t="s">
        <v>1</v>
      </c>
      <c r="N125" s="130">
        <f t="shared" si="1"/>
        <v>0</v>
      </c>
      <c r="O125" s="112"/>
      <c r="P125" s="74"/>
      <c r="Q125" s="74"/>
      <c r="R125" s="74"/>
      <c r="S125" s="74"/>
      <c r="T125" s="74"/>
      <c r="U125" s="110"/>
      <c r="V125" s="110"/>
      <c r="W125" s="110"/>
      <c r="X125" s="110"/>
      <c r="Y125" s="110"/>
      <c r="Z125" s="110"/>
      <c r="AA125" s="110"/>
      <c r="AB125" s="110"/>
      <c r="AO125" s="55" t="s">
        <v>114</v>
      </c>
      <c r="AQ125" s="55" t="s">
        <v>110</v>
      </c>
      <c r="AR125" s="55" t="s">
        <v>115</v>
      </c>
      <c r="AV125" s="143" t="s">
        <v>108</v>
      </c>
      <c r="BB125" s="185">
        <f t="shared" si="2"/>
        <v>0</v>
      </c>
      <c r="BC125" s="185">
        <f t="shared" si="3"/>
        <v>0</v>
      </c>
      <c r="BD125" s="185">
        <f t="shared" si="4"/>
        <v>0</v>
      </c>
      <c r="BE125" s="185">
        <f t="shared" si="5"/>
        <v>0</v>
      </c>
      <c r="BF125" s="185">
        <f t="shared" si="6"/>
        <v>0</v>
      </c>
      <c r="BG125" s="143" t="s">
        <v>115</v>
      </c>
      <c r="BH125" s="186">
        <f t="shared" si="7"/>
        <v>0</v>
      </c>
      <c r="BI125" s="143" t="s">
        <v>114</v>
      </c>
      <c r="BJ125" s="55" t="s">
        <v>119</v>
      </c>
    </row>
    <row r="126" spans="1:62" s="15" customFormat="1" ht="33" customHeight="1" x14ac:dyDescent="0.25">
      <c r="A126" s="110"/>
      <c r="B126" s="116"/>
      <c r="C126" s="126" t="s">
        <v>120</v>
      </c>
      <c r="D126" s="126" t="s">
        <v>110</v>
      </c>
      <c r="E126" s="127" t="s">
        <v>121</v>
      </c>
      <c r="F126" s="128" t="s">
        <v>122</v>
      </c>
      <c r="G126" s="129" t="s">
        <v>113</v>
      </c>
      <c r="H126" s="130">
        <v>241</v>
      </c>
      <c r="I126" s="131"/>
      <c r="J126" s="130">
        <f t="shared" si="0"/>
        <v>0</v>
      </c>
      <c r="K126" s="132"/>
      <c r="L126" s="193">
        <v>20</v>
      </c>
      <c r="M126" s="184" t="s">
        <v>1</v>
      </c>
      <c r="N126" s="130">
        <f t="shared" si="1"/>
        <v>0</v>
      </c>
      <c r="O126" s="112"/>
      <c r="P126" s="74"/>
      <c r="Q126" s="74"/>
      <c r="R126" s="74"/>
      <c r="S126" s="74"/>
      <c r="T126" s="74"/>
      <c r="U126" s="110"/>
      <c r="V126" s="110"/>
      <c r="W126" s="110"/>
      <c r="X126" s="110"/>
      <c r="Y126" s="110"/>
      <c r="Z126" s="110"/>
      <c r="AA126" s="110"/>
      <c r="AB126" s="110"/>
      <c r="AO126" s="55" t="s">
        <v>114</v>
      </c>
      <c r="AQ126" s="55" t="s">
        <v>110</v>
      </c>
      <c r="AR126" s="55" t="s">
        <v>115</v>
      </c>
      <c r="AV126" s="143" t="s">
        <v>108</v>
      </c>
      <c r="BB126" s="185">
        <f t="shared" si="2"/>
        <v>0</v>
      </c>
      <c r="BC126" s="185">
        <f t="shared" si="3"/>
        <v>0</v>
      </c>
      <c r="BD126" s="185">
        <f t="shared" si="4"/>
        <v>0</v>
      </c>
      <c r="BE126" s="185">
        <f t="shared" si="5"/>
        <v>0</v>
      </c>
      <c r="BF126" s="185">
        <f t="shared" si="6"/>
        <v>0</v>
      </c>
      <c r="BG126" s="143" t="s">
        <v>115</v>
      </c>
      <c r="BH126" s="186">
        <f t="shared" si="7"/>
        <v>0</v>
      </c>
      <c r="BI126" s="143" t="s">
        <v>114</v>
      </c>
      <c r="BJ126" s="55" t="s">
        <v>123</v>
      </c>
    </row>
    <row r="127" spans="1:62" s="15" customFormat="1" ht="24.2" customHeight="1" x14ac:dyDescent="0.25">
      <c r="A127" s="110"/>
      <c r="B127" s="116"/>
      <c r="C127" s="126" t="s">
        <v>114</v>
      </c>
      <c r="D127" s="126" t="s">
        <v>110</v>
      </c>
      <c r="E127" s="127" t="s">
        <v>124</v>
      </c>
      <c r="F127" s="128" t="s">
        <v>125</v>
      </c>
      <c r="G127" s="129" t="s">
        <v>126</v>
      </c>
      <c r="H127" s="130">
        <v>36.15</v>
      </c>
      <c r="I127" s="131"/>
      <c r="J127" s="130">
        <f t="shared" si="0"/>
        <v>0</v>
      </c>
      <c r="K127" s="132"/>
      <c r="L127" s="193">
        <v>20</v>
      </c>
      <c r="M127" s="184" t="s">
        <v>1</v>
      </c>
      <c r="N127" s="130">
        <f t="shared" si="1"/>
        <v>0</v>
      </c>
      <c r="O127" s="112"/>
      <c r="P127" s="74"/>
      <c r="Q127" s="74"/>
      <c r="R127" s="74"/>
      <c r="S127" s="74"/>
      <c r="T127" s="74"/>
      <c r="U127" s="110"/>
      <c r="V127" s="110"/>
      <c r="W127" s="110"/>
      <c r="X127" s="110"/>
      <c r="Y127" s="110"/>
      <c r="Z127" s="110"/>
      <c r="AA127" s="110"/>
      <c r="AB127" s="110"/>
      <c r="AO127" s="55" t="s">
        <v>114</v>
      </c>
      <c r="AQ127" s="55" t="s">
        <v>110</v>
      </c>
      <c r="AR127" s="55" t="s">
        <v>115</v>
      </c>
      <c r="AV127" s="143" t="s">
        <v>108</v>
      </c>
      <c r="BB127" s="185">
        <f t="shared" si="2"/>
        <v>0</v>
      </c>
      <c r="BC127" s="185">
        <f t="shared" si="3"/>
        <v>0</v>
      </c>
      <c r="BD127" s="185">
        <f t="shared" si="4"/>
        <v>0</v>
      </c>
      <c r="BE127" s="185">
        <f t="shared" si="5"/>
        <v>0</v>
      </c>
      <c r="BF127" s="185">
        <f t="shared" si="6"/>
        <v>0</v>
      </c>
      <c r="BG127" s="143" t="s">
        <v>115</v>
      </c>
      <c r="BH127" s="186">
        <f t="shared" si="7"/>
        <v>0</v>
      </c>
      <c r="BI127" s="143" t="s">
        <v>114</v>
      </c>
      <c r="BJ127" s="55" t="s">
        <v>127</v>
      </c>
    </row>
    <row r="128" spans="1:62" s="15" customFormat="1" ht="24.2" customHeight="1" x14ac:dyDescent="0.25">
      <c r="A128" s="110"/>
      <c r="B128" s="116"/>
      <c r="C128" s="126" t="s">
        <v>128</v>
      </c>
      <c r="D128" s="126" t="s">
        <v>110</v>
      </c>
      <c r="E128" s="127" t="s">
        <v>129</v>
      </c>
      <c r="F128" s="128" t="s">
        <v>130</v>
      </c>
      <c r="G128" s="129" t="s">
        <v>126</v>
      </c>
      <c r="H128" s="130">
        <v>36.15</v>
      </c>
      <c r="I128" s="131"/>
      <c r="J128" s="130">
        <f t="shared" si="0"/>
        <v>0</v>
      </c>
      <c r="K128" s="132"/>
      <c r="L128" s="193">
        <v>20</v>
      </c>
      <c r="M128" s="184" t="s">
        <v>1</v>
      </c>
      <c r="N128" s="130">
        <f t="shared" si="1"/>
        <v>0</v>
      </c>
      <c r="O128" s="112"/>
      <c r="P128" s="74"/>
      <c r="Q128" s="74"/>
      <c r="R128" s="74"/>
      <c r="S128" s="74"/>
      <c r="T128" s="74"/>
      <c r="U128" s="110"/>
      <c r="V128" s="110"/>
      <c r="W128" s="110"/>
      <c r="X128" s="110"/>
      <c r="Y128" s="110"/>
      <c r="Z128" s="110"/>
      <c r="AA128" s="110"/>
      <c r="AB128" s="110"/>
      <c r="AO128" s="55" t="s">
        <v>114</v>
      </c>
      <c r="AQ128" s="55" t="s">
        <v>110</v>
      </c>
      <c r="AR128" s="55" t="s">
        <v>115</v>
      </c>
      <c r="AV128" s="143" t="s">
        <v>108</v>
      </c>
      <c r="BB128" s="185">
        <f t="shared" si="2"/>
        <v>0</v>
      </c>
      <c r="BC128" s="185">
        <f t="shared" si="3"/>
        <v>0</v>
      </c>
      <c r="BD128" s="185">
        <f t="shared" si="4"/>
        <v>0</v>
      </c>
      <c r="BE128" s="185">
        <f t="shared" si="5"/>
        <v>0</v>
      </c>
      <c r="BF128" s="185">
        <f t="shared" si="6"/>
        <v>0</v>
      </c>
      <c r="BG128" s="143" t="s">
        <v>115</v>
      </c>
      <c r="BH128" s="186">
        <f t="shared" si="7"/>
        <v>0</v>
      </c>
      <c r="BI128" s="143" t="s">
        <v>114</v>
      </c>
      <c r="BJ128" s="55" t="s">
        <v>131</v>
      </c>
    </row>
    <row r="129" spans="1:62" s="15" customFormat="1" ht="24.2" customHeight="1" x14ac:dyDescent="0.25">
      <c r="A129" s="110"/>
      <c r="B129" s="116"/>
      <c r="C129" s="126" t="s">
        <v>132</v>
      </c>
      <c r="D129" s="126" t="s">
        <v>110</v>
      </c>
      <c r="E129" s="127" t="s">
        <v>133</v>
      </c>
      <c r="F129" s="128" t="s">
        <v>134</v>
      </c>
      <c r="G129" s="129" t="s">
        <v>126</v>
      </c>
      <c r="H129" s="130">
        <v>36.15</v>
      </c>
      <c r="I129" s="131"/>
      <c r="J129" s="130">
        <f t="shared" si="0"/>
        <v>0</v>
      </c>
      <c r="K129" s="132"/>
      <c r="L129" s="193">
        <v>20</v>
      </c>
      <c r="M129" s="184" t="s">
        <v>1</v>
      </c>
      <c r="N129" s="130">
        <f t="shared" si="1"/>
        <v>0</v>
      </c>
      <c r="O129" s="112"/>
      <c r="P129" s="74"/>
      <c r="Q129" s="74"/>
      <c r="R129" s="74"/>
      <c r="S129" s="74"/>
      <c r="T129" s="74"/>
      <c r="U129" s="110"/>
      <c r="V129" s="110"/>
      <c r="W129" s="110"/>
      <c r="X129" s="110"/>
      <c r="Y129" s="110"/>
      <c r="Z129" s="110"/>
      <c r="AA129" s="110"/>
      <c r="AB129" s="110"/>
      <c r="AO129" s="55" t="s">
        <v>114</v>
      </c>
      <c r="AQ129" s="55" t="s">
        <v>110</v>
      </c>
      <c r="AR129" s="55" t="s">
        <v>115</v>
      </c>
      <c r="AV129" s="143" t="s">
        <v>108</v>
      </c>
      <c r="BB129" s="185">
        <f t="shared" si="2"/>
        <v>0</v>
      </c>
      <c r="BC129" s="185">
        <f t="shared" si="3"/>
        <v>0</v>
      </c>
      <c r="BD129" s="185">
        <f t="shared" si="4"/>
        <v>0</v>
      </c>
      <c r="BE129" s="185">
        <f t="shared" si="5"/>
        <v>0</v>
      </c>
      <c r="BF129" s="185">
        <f t="shared" si="6"/>
        <v>0</v>
      </c>
      <c r="BG129" s="143" t="s">
        <v>115</v>
      </c>
      <c r="BH129" s="186">
        <f t="shared" si="7"/>
        <v>0</v>
      </c>
      <c r="BI129" s="143" t="s">
        <v>114</v>
      </c>
      <c r="BJ129" s="55" t="s">
        <v>135</v>
      </c>
    </row>
    <row r="130" spans="1:62" s="15" customFormat="1" ht="33" customHeight="1" x14ac:dyDescent="0.25">
      <c r="A130" s="110"/>
      <c r="B130" s="116"/>
      <c r="C130" s="126" t="s">
        <v>136</v>
      </c>
      <c r="D130" s="126" t="s">
        <v>110</v>
      </c>
      <c r="E130" s="127" t="s">
        <v>137</v>
      </c>
      <c r="F130" s="128" t="s">
        <v>138</v>
      </c>
      <c r="G130" s="129" t="s">
        <v>126</v>
      </c>
      <c r="H130" s="130">
        <v>36.15</v>
      </c>
      <c r="I130" s="131"/>
      <c r="J130" s="130">
        <f t="shared" si="0"/>
        <v>0</v>
      </c>
      <c r="K130" s="132"/>
      <c r="L130" s="193">
        <v>20</v>
      </c>
      <c r="M130" s="184" t="s">
        <v>1</v>
      </c>
      <c r="N130" s="130">
        <f t="shared" si="1"/>
        <v>0</v>
      </c>
      <c r="O130" s="112"/>
      <c r="P130" s="74"/>
      <c r="Q130" s="74"/>
      <c r="R130" s="74"/>
      <c r="S130" s="74"/>
      <c r="T130" s="74"/>
      <c r="U130" s="110"/>
      <c r="V130" s="110"/>
      <c r="W130" s="110"/>
      <c r="X130" s="110"/>
      <c r="Y130" s="110"/>
      <c r="Z130" s="110"/>
      <c r="AA130" s="110"/>
      <c r="AB130" s="110"/>
      <c r="AO130" s="55" t="s">
        <v>114</v>
      </c>
      <c r="AQ130" s="55" t="s">
        <v>110</v>
      </c>
      <c r="AR130" s="55" t="s">
        <v>115</v>
      </c>
      <c r="AV130" s="143" t="s">
        <v>108</v>
      </c>
      <c r="BB130" s="185">
        <f t="shared" si="2"/>
        <v>0</v>
      </c>
      <c r="BC130" s="185">
        <f t="shared" si="3"/>
        <v>0</v>
      </c>
      <c r="BD130" s="185">
        <f t="shared" si="4"/>
        <v>0</v>
      </c>
      <c r="BE130" s="185">
        <f t="shared" si="5"/>
        <v>0</v>
      </c>
      <c r="BF130" s="185">
        <f t="shared" si="6"/>
        <v>0</v>
      </c>
      <c r="BG130" s="143" t="s">
        <v>115</v>
      </c>
      <c r="BH130" s="186">
        <f t="shared" si="7"/>
        <v>0</v>
      </c>
      <c r="BI130" s="143" t="s">
        <v>114</v>
      </c>
      <c r="BJ130" s="55" t="s">
        <v>139</v>
      </c>
    </row>
    <row r="131" spans="1:62" s="180" customFormat="1" ht="22.9" customHeight="1" x14ac:dyDescent="0.2">
      <c r="B131" s="119"/>
      <c r="C131" s="71"/>
      <c r="D131" s="86" t="s">
        <v>67</v>
      </c>
      <c r="E131" s="90" t="s">
        <v>128</v>
      </c>
      <c r="F131" s="90" t="s">
        <v>140</v>
      </c>
      <c r="G131" s="71"/>
      <c r="H131" s="71"/>
      <c r="I131" s="71"/>
      <c r="J131" s="91">
        <f>SUM(J132:J135)</f>
        <v>0</v>
      </c>
      <c r="K131" s="71"/>
      <c r="L131" s="92"/>
      <c r="M131" s="70"/>
      <c r="N131" s="91">
        <f>SUM(N132:N135)</f>
        <v>0</v>
      </c>
      <c r="O131" s="71"/>
      <c r="P131" s="72"/>
      <c r="Q131" s="71"/>
      <c r="R131" s="72"/>
      <c r="S131" s="71"/>
      <c r="T131" s="72"/>
      <c r="AO131" s="181" t="s">
        <v>76</v>
      </c>
      <c r="AQ131" s="182" t="s">
        <v>67</v>
      </c>
      <c r="AR131" s="182" t="s">
        <v>76</v>
      </c>
      <c r="AV131" s="181" t="s">
        <v>108</v>
      </c>
      <c r="BH131" s="183">
        <f>SUM(BH132:BH135)</f>
        <v>0</v>
      </c>
    </row>
    <row r="132" spans="1:62" s="15" customFormat="1" ht="24.2" customHeight="1" x14ac:dyDescent="0.25">
      <c r="A132" s="110"/>
      <c r="B132" s="116"/>
      <c r="C132" s="126" t="s">
        <v>141</v>
      </c>
      <c r="D132" s="126" t="s">
        <v>110</v>
      </c>
      <c r="E132" s="127" t="s">
        <v>142</v>
      </c>
      <c r="F132" s="128" t="s">
        <v>143</v>
      </c>
      <c r="G132" s="129" t="s">
        <v>113</v>
      </c>
      <c r="H132" s="130">
        <v>241</v>
      </c>
      <c r="I132" s="131"/>
      <c r="J132" s="130">
        <f t="shared" si="0"/>
        <v>0</v>
      </c>
      <c r="K132" s="132"/>
      <c r="L132" s="193">
        <v>20</v>
      </c>
      <c r="M132" s="184" t="s">
        <v>1</v>
      </c>
      <c r="N132" s="130">
        <f t="shared" si="1"/>
        <v>0</v>
      </c>
      <c r="O132" s="112"/>
      <c r="P132" s="74"/>
      <c r="Q132" s="74"/>
      <c r="R132" s="74"/>
      <c r="S132" s="74"/>
      <c r="T132" s="74"/>
      <c r="U132" s="110"/>
      <c r="V132" s="110"/>
      <c r="W132" s="110"/>
      <c r="X132" s="110"/>
      <c r="Y132" s="110"/>
      <c r="Z132" s="110"/>
      <c r="AA132" s="110"/>
      <c r="AB132" s="110"/>
      <c r="AO132" s="55" t="s">
        <v>114</v>
      </c>
      <c r="AQ132" s="55" t="s">
        <v>110</v>
      </c>
      <c r="AR132" s="55" t="s">
        <v>115</v>
      </c>
      <c r="AV132" s="143" t="s">
        <v>108</v>
      </c>
      <c r="BB132" s="185">
        <f>IF(N132="základná",J132,0)</f>
        <v>0</v>
      </c>
      <c r="BC132" s="185">
        <f>IF(N132="znížená",J132,0)</f>
        <v>0</v>
      </c>
      <c r="BD132" s="185">
        <f>IF(N132="zákl. prenesená",J132,0)</f>
        <v>0</v>
      </c>
      <c r="BE132" s="185">
        <f>IF(N132="zníž. prenesená",J132,0)</f>
        <v>0</v>
      </c>
      <c r="BF132" s="185">
        <f>IF(N132="nulová",J132,0)</f>
        <v>0</v>
      </c>
      <c r="BG132" s="143" t="s">
        <v>115</v>
      </c>
      <c r="BH132" s="186">
        <f>ROUND(I132*H132,3)</f>
        <v>0</v>
      </c>
      <c r="BI132" s="143" t="s">
        <v>114</v>
      </c>
      <c r="BJ132" s="55" t="s">
        <v>144</v>
      </c>
    </row>
    <row r="133" spans="1:62" s="15" customFormat="1" ht="24.2" customHeight="1" x14ac:dyDescent="0.25">
      <c r="A133" s="110"/>
      <c r="B133" s="116"/>
      <c r="C133" s="126" t="s">
        <v>145</v>
      </c>
      <c r="D133" s="126" t="s">
        <v>110</v>
      </c>
      <c r="E133" s="127" t="s">
        <v>146</v>
      </c>
      <c r="F133" s="128" t="s">
        <v>143</v>
      </c>
      <c r="G133" s="129" t="s">
        <v>113</v>
      </c>
      <c r="H133" s="130">
        <v>241</v>
      </c>
      <c r="I133" s="131"/>
      <c r="J133" s="130">
        <f t="shared" si="0"/>
        <v>0</v>
      </c>
      <c r="K133" s="132"/>
      <c r="L133" s="193">
        <v>20</v>
      </c>
      <c r="M133" s="184" t="s">
        <v>1</v>
      </c>
      <c r="N133" s="130">
        <f t="shared" si="1"/>
        <v>0</v>
      </c>
      <c r="O133" s="112"/>
      <c r="P133" s="74"/>
      <c r="Q133" s="74"/>
      <c r="R133" s="74"/>
      <c r="S133" s="74"/>
      <c r="T133" s="74"/>
      <c r="U133" s="110"/>
      <c r="V133" s="110"/>
      <c r="W133" s="110"/>
      <c r="X133" s="110"/>
      <c r="Y133" s="110"/>
      <c r="Z133" s="110"/>
      <c r="AA133" s="110"/>
      <c r="AB133" s="110"/>
      <c r="AO133" s="55" t="s">
        <v>114</v>
      </c>
      <c r="AQ133" s="55" t="s">
        <v>110</v>
      </c>
      <c r="AR133" s="55" t="s">
        <v>115</v>
      </c>
      <c r="AV133" s="143" t="s">
        <v>108</v>
      </c>
      <c r="BB133" s="185">
        <f>IF(N133="základná",J133,0)</f>
        <v>0</v>
      </c>
      <c r="BC133" s="185">
        <f>IF(N133="znížená",J133,0)</f>
        <v>0</v>
      </c>
      <c r="BD133" s="185">
        <f>IF(N133="zákl. prenesená",J133,0)</f>
        <v>0</v>
      </c>
      <c r="BE133" s="185">
        <f>IF(N133="zníž. prenesená",J133,0)</f>
        <v>0</v>
      </c>
      <c r="BF133" s="185">
        <f>IF(N133="nulová",J133,0)</f>
        <v>0</v>
      </c>
      <c r="BG133" s="143" t="s">
        <v>115</v>
      </c>
      <c r="BH133" s="186">
        <f>ROUND(I133*H133,3)</f>
        <v>0</v>
      </c>
      <c r="BI133" s="143" t="s">
        <v>114</v>
      </c>
      <c r="BJ133" s="55" t="s">
        <v>147</v>
      </c>
    </row>
    <row r="134" spans="1:62" s="15" customFormat="1" ht="44.25" customHeight="1" x14ac:dyDescent="0.25">
      <c r="A134" s="110"/>
      <c r="B134" s="116"/>
      <c r="C134" s="126" t="s">
        <v>148</v>
      </c>
      <c r="D134" s="126" t="s">
        <v>110</v>
      </c>
      <c r="E134" s="127" t="s">
        <v>149</v>
      </c>
      <c r="F134" s="128" t="s">
        <v>150</v>
      </c>
      <c r="G134" s="129" t="s">
        <v>113</v>
      </c>
      <c r="H134" s="130">
        <v>241</v>
      </c>
      <c r="I134" s="131"/>
      <c r="J134" s="130">
        <f t="shared" si="0"/>
        <v>0</v>
      </c>
      <c r="K134" s="132"/>
      <c r="L134" s="193">
        <v>20</v>
      </c>
      <c r="M134" s="184" t="s">
        <v>1</v>
      </c>
      <c r="N134" s="130">
        <f t="shared" si="1"/>
        <v>0</v>
      </c>
      <c r="O134" s="112"/>
      <c r="P134" s="74"/>
      <c r="Q134" s="74"/>
      <c r="R134" s="74"/>
      <c r="S134" s="74"/>
      <c r="T134" s="74"/>
      <c r="U134" s="110"/>
      <c r="V134" s="110"/>
      <c r="W134" s="110"/>
      <c r="X134" s="110"/>
      <c r="Y134" s="110"/>
      <c r="Z134" s="110"/>
      <c r="AA134" s="110"/>
      <c r="AB134" s="110"/>
      <c r="AO134" s="55" t="s">
        <v>114</v>
      </c>
      <c r="AQ134" s="55" t="s">
        <v>110</v>
      </c>
      <c r="AR134" s="55" t="s">
        <v>115</v>
      </c>
      <c r="AV134" s="143" t="s">
        <v>108</v>
      </c>
      <c r="BB134" s="185">
        <f>IF(N134="základná",J134,0)</f>
        <v>0</v>
      </c>
      <c r="BC134" s="185">
        <f>IF(N134="znížená",J134,0)</f>
        <v>0</v>
      </c>
      <c r="BD134" s="185">
        <f>IF(N134="zákl. prenesená",J134,0)</f>
        <v>0</v>
      </c>
      <c r="BE134" s="185">
        <f>IF(N134="zníž. prenesená",J134,0)</f>
        <v>0</v>
      </c>
      <c r="BF134" s="185">
        <f>IF(N134="nulová",J134,0)</f>
        <v>0</v>
      </c>
      <c r="BG134" s="143" t="s">
        <v>115</v>
      </c>
      <c r="BH134" s="186">
        <f>ROUND(I134*H134,3)</f>
        <v>0</v>
      </c>
      <c r="BI134" s="143" t="s">
        <v>114</v>
      </c>
      <c r="BJ134" s="55" t="s">
        <v>151</v>
      </c>
    </row>
    <row r="135" spans="1:62" s="15" customFormat="1" ht="16.5" customHeight="1" x14ac:dyDescent="0.25">
      <c r="A135" s="110"/>
      <c r="B135" s="116"/>
      <c r="C135" s="133" t="s">
        <v>152</v>
      </c>
      <c r="D135" s="133" t="s">
        <v>153</v>
      </c>
      <c r="E135" s="134" t="s">
        <v>154</v>
      </c>
      <c r="F135" s="135" t="s">
        <v>155</v>
      </c>
      <c r="G135" s="136" t="s">
        <v>113</v>
      </c>
      <c r="H135" s="137">
        <v>246</v>
      </c>
      <c r="I135" s="138"/>
      <c r="J135" s="137">
        <f t="shared" si="0"/>
        <v>0</v>
      </c>
      <c r="K135" s="139"/>
      <c r="L135" s="193">
        <v>20</v>
      </c>
      <c r="M135" s="187" t="s">
        <v>1</v>
      </c>
      <c r="N135" s="137">
        <f t="shared" si="1"/>
        <v>0</v>
      </c>
      <c r="O135" s="112"/>
      <c r="P135" s="74"/>
      <c r="Q135" s="74"/>
      <c r="R135" s="74"/>
      <c r="S135" s="74"/>
      <c r="T135" s="74"/>
      <c r="U135" s="110"/>
      <c r="V135" s="110"/>
      <c r="W135" s="110"/>
      <c r="X135" s="110"/>
      <c r="Y135" s="110"/>
      <c r="Z135" s="110"/>
      <c r="AA135" s="110"/>
      <c r="AB135" s="110"/>
      <c r="AO135" s="55" t="s">
        <v>141</v>
      </c>
      <c r="AQ135" s="55" t="s">
        <v>153</v>
      </c>
      <c r="AR135" s="55" t="s">
        <v>115</v>
      </c>
      <c r="AV135" s="143" t="s">
        <v>108</v>
      </c>
      <c r="BB135" s="185">
        <f>IF(N135="základná",J135,0)</f>
        <v>0</v>
      </c>
      <c r="BC135" s="185">
        <f>IF(N135="znížená",J135,0)</f>
        <v>0</v>
      </c>
      <c r="BD135" s="185">
        <f>IF(N135="zákl. prenesená",J135,0)</f>
        <v>0</v>
      </c>
      <c r="BE135" s="185">
        <f>IF(N135="zníž. prenesená",J135,0)</f>
        <v>0</v>
      </c>
      <c r="BF135" s="185">
        <f>IF(N135="nulová",J135,0)</f>
        <v>0</v>
      </c>
      <c r="BG135" s="143" t="s">
        <v>115</v>
      </c>
      <c r="BH135" s="186">
        <f>ROUND(I135*H135,3)</f>
        <v>0</v>
      </c>
      <c r="BI135" s="143" t="s">
        <v>114</v>
      </c>
      <c r="BJ135" s="55" t="s">
        <v>156</v>
      </c>
    </row>
    <row r="136" spans="1:62" s="180" customFormat="1" ht="22.9" customHeight="1" x14ac:dyDescent="0.2">
      <c r="B136" s="119"/>
      <c r="C136" s="71"/>
      <c r="D136" s="86" t="s">
        <v>67</v>
      </c>
      <c r="E136" s="90" t="s">
        <v>145</v>
      </c>
      <c r="F136" s="90" t="s">
        <v>157</v>
      </c>
      <c r="G136" s="71"/>
      <c r="H136" s="71"/>
      <c r="I136" s="71"/>
      <c r="J136" s="91">
        <f>SUM(J137:J142)</f>
        <v>0</v>
      </c>
      <c r="K136" s="71"/>
      <c r="L136" s="92"/>
      <c r="M136" s="70"/>
      <c r="N136" s="91">
        <f>SUM(N137:N142)</f>
        <v>0</v>
      </c>
      <c r="O136" s="71"/>
      <c r="P136" s="72"/>
      <c r="Q136" s="71"/>
      <c r="R136" s="72"/>
      <c r="S136" s="71"/>
      <c r="T136" s="72"/>
      <c r="AO136" s="181" t="s">
        <v>76</v>
      </c>
      <c r="AQ136" s="182" t="s">
        <v>67</v>
      </c>
      <c r="AR136" s="182" t="s">
        <v>76</v>
      </c>
      <c r="AV136" s="181" t="s">
        <v>108</v>
      </c>
      <c r="BH136" s="183">
        <f>SUM(BH137:BH142)</f>
        <v>0</v>
      </c>
    </row>
    <row r="137" spans="1:62" s="15" customFormat="1" ht="37.9" customHeight="1" x14ac:dyDescent="0.25">
      <c r="A137" s="110"/>
      <c r="B137" s="116"/>
      <c r="C137" s="126" t="s">
        <v>158</v>
      </c>
      <c r="D137" s="126" t="s">
        <v>110</v>
      </c>
      <c r="E137" s="127" t="s">
        <v>159</v>
      </c>
      <c r="F137" s="128" t="s">
        <v>160</v>
      </c>
      <c r="G137" s="129" t="s">
        <v>161</v>
      </c>
      <c r="H137" s="130">
        <v>482</v>
      </c>
      <c r="I137" s="131"/>
      <c r="J137" s="130">
        <f t="shared" si="0"/>
        <v>0</v>
      </c>
      <c r="K137" s="132"/>
      <c r="L137" s="193">
        <v>20</v>
      </c>
      <c r="M137" s="184" t="s">
        <v>1</v>
      </c>
      <c r="N137" s="130">
        <f t="shared" si="1"/>
        <v>0</v>
      </c>
      <c r="O137" s="112"/>
      <c r="P137" s="74"/>
      <c r="Q137" s="74"/>
      <c r="R137" s="74"/>
      <c r="S137" s="74"/>
      <c r="T137" s="74"/>
      <c r="U137" s="110"/>
      <c r="V137" s="110"/>
      <c r="W137" s="110"/>
      <c r="X137" s="110"/>
      <c r="Y137" s="110"/>
      <c r="Z137" s="110"/>
      <c r="AA137" s="110"/>
      <c r="AB137" s="110"/>
      <c r="AO137" s="55" t="s">
        <v>114</v>
      </c>
      <c r="AQ137" s="55" t="s">
        <v>110</v>
      </c>
      <c r="AR137" s="55" t="s">
        <v>115</v>
      </c>
      <c r="AV137" s="143" t="s">
        <v>108</v>
      </c>
      <c r="BB137" s="185">
        <f t="shared" ref="BB137:BB142" si="8">IF(N137="základná",J137,0)</f>
        <v>0</v>
      </c>
      <c r="BC137" s="185">
        <f t="shared" ref="BC137:BC142" si="9">IF(N137="znížená",J137,0)</f>
        <v>0</v>
      </c>
      <c r="BD137" s="185">
        <f t="shared" ref="BD137:BD142" si="10">IF(N137="zákl. prenesená",J137,0)</f>
        <v>0</v>
      </c>
      <c r="BE137" s="185">
        <f t="shared" ref="BE137:BE142" si="11">IF(N137="zníž. prenesená",J137,0)</f>
        <v>0</v>
      </c>
      <c r="BF137" s="185">
        <f t="shared" ref="BF137:BF142" si="12">IF(N137="nulová",J137,0)</f>
        <v>0</v>
      </c>
      <c r="BG137" s="143" t="s">
        <v>115</v>
      </c>
      <c r="BH137" s="186">
        <f t="shared" ref="BH137:BH142" si="13">ROUND(I137*H137,3)</f>
        <v>0</v>
      </c>
      <c r="BI137" s="143" t="s">
        <v>114</v>
      </c>
      <c r="BJ137" s="55" t="s">
        <v>162</v>
      </c>
    </row>
    <row r="138" spans="1:62" s="15" customFormat="1" ht="16.5" customHeight="1" x14ac:dyDescent="0.25">
      <c r="A138" s="110"/>
      <c r="B138" s="116"/>
      <c r="C138" s="133" t="s">
        <v>163</v>
      </c>
      <c r="D138" s="133" t="s">
        <v>153</v>
      </c>
      <c r="E138" s="134" t="s">
        <v>164</v>
      </c>
      <c r="F138" s="135" t="s">
        <v>165</v>
      </c>
      <c r="G138" s="136" t="s">
        <v>166</v>
      </c>
      <c r="H138" s="137">
        <v>491.64</v>
      </c>
      <c r="I138" s="138"/>
      <c r="J138" s="137">
        <f t="shared" si="0"/>
        <v>0</v>
      </c>
      <c r="K138" s="139"/>
      <c r="L138" s="193">
        <v>10</v>
      </c>
      <c r="M138" s="187" t="s">
        <v>1</v>
      </c>
      <c r="N138" s="137">
        <f t="shared" si="1"/>
        <v>0</v>
      </c>
      <c r="O138" s="112"/>
      <c r="P138" s="74"/>
      <c r="Q138" s="74"/>
      <c r="R138" s="74"/>
      <c r="S138" s="74"/>
      <c r="T138" s="74"/>
      <c r="U138" s="110"/>
      <c r="V138" s="110"/>
      <c r="W138" s="110"/>
      <c r="X138" s="110"/>
      <c r="Y138" s="110"/>
      <c r="Z138" s="110"/>
      <c r="AA138" s="110"/>
      <c r="AB138" s="110"/>
      <c r="AO138" s="55" t="s">
        <v>141</v>
      </c>
      <c r="AQ138" s="55" t="s">
        <v>153</v>
      </c>
      <c r="AR138" s="55" t="s">
        <v>115</v>
      </c>
      <c r="AV138" s="143" t="s">
        <v>108</v>
      </c>
      <c r="BB138" s="185">
        <f t="shared" si="8"/>
        <v>0</v>
      </c>
      <c r="BC138" s="185">
        <f t="shared" si="9"/>
        <v>0</v>
      </c>
      <c r="BD138" s="185">
        <f t="shared" si="10"/>
        <v>0</v>
      </c>
      <c r="BE138" s="185">
        <f t="shared" si="11"/>
        <v>0</v>
      </c>
      <c r="BF138" s="185">
        <f t="shared" si="12"/>
        <v>0</v>
      </c>
      <c r="BG138" s="143" t="s">
        <v>115</v>
      </c>
      <c r="BH138" s="186">
        <f t="shared" si="13"/>
        <v>0</v>
      </c>
      <c r="BI138" s="143" t="s">
        <v>114</v>
      </c>
      <c r="BJ138" s="55" t="s">
        <v>167</v>
      </c>
    </row>
    <row r="139" spans="1:62" s="15" customFormat="1" ht="21.75" customHeight="1" x14ac:dyDescent="0.25">
      <c r="A139" s="110"/>
      <c r="B139" s="116"/>
      <c r="C139" s="126" t="s">
        <v>168</v>
      </c>
      <c r="D139" s="126" t="s">
        <v>110</v>
      </c>
      <c r="E139" s="127" t="s">
        <v>169</v>
      </c>
      <c r="F139" s="128" t="s">
        <v>170</v>
      </c>
      <c r="G139" s="129" t="s">
        <v>171</v>
      </c>
      <c r="H139" s="130">
        <v>128.453</v>
      </c>
      <c r="I139" s="131"/>
      <c r="J139" s="130">
        <f t="shared" si="0"/>
        <v>0</v>
      </c>
      <c r="K139" s="132"/>
      <c r="L139" s="193">
        <v>20</v>
      </c>
      <c r="M139" s="184" t="s">
        <v>1</v>
      </c>
      <c r="N139" s="130">
        <f t="shared" si="1"/>
        <v>0</v>
      </c>
      <c r="O139" s="112"/>
      <c r="P139" s="74"/>
      <c r="Q139" s="74"/>
      <c r="R139" s="74"/>
      <c r="S139" s="74"/>
      <c r="T139" s="74"/>
      <c r="U139" s="110"/>
      <c r="V139" s="110"/>
      <c r="W139" s="110"/>
      <c r="X139" s="110"/>
      <c r="Y139" s="110"/>
      <c r="Z139" s="110"/>
      <c r="AA139" s="110"/>
      <c r="AB139" s="110"/>
      <c r="AO139" s="55" t="s">
        <v>114</v>
      </c>
      <c r="AQ139" s="55" t="s">
        <v>110</v>
      </c>
      <c r="AR139" s="55" t="s">
        <v>115</v>
      </c>
      <c r="AV139" s="143" t="s">
        <v>108</v>
      </c>
      <c r="BB139" s="185">
        <f t="shared" si="8"/>
        <v>0</v>
      </c>
      <c r="BC139" s="185">
        <f t="shared" si="9"/>
        <v>0</v>
      </c>
      <c r="BD139" s="185">
        <f t="shared" si="10"/>
        <v>0</v>
      </c>
      <c r="BE139" s="185">
        <f t="shared" si="11"/>
        <v>0</v>
      </c>
      <c r="BF139" s="185">
        <f t="shared" si="12"/>
        <v>0</v>
      </c>
      <c r="BG139" s="143" t="s">
        <v>115</v>
      </c>
      <c r="BH139" s="186">
        <f t="shared" si="13"/>
        <v>0</v>
      </c>
      <c r="BI139" s="143" t="s">
        <v>114</v>
      </c>
      <c r="BJ139" s="55" t="s">
        <v>172</v>
      </c>
    </row>
    <row r="140" spans="1:62" s="15" customFormat="1" ht="24.2" customHeight="1" x14ac:dyDescent="0.25">
      <c r="A140" s="110"/>
      <c r="B140" s="116"/>
      <c r="C140" s="126" t="s">
        <v>173</v>
      </c>
      <c r="D140" s="126" t="s">
        <v>110</v>
      </c>
      <c r="E140" s="127" t="s">
        <v>174</v>
      </c>
      <c r="F140" s="128" t="s">
        <v>175</v>
      </c>
      <c r="G140" s="129" t="s">
        <v>171</v>
      </c>
      <c r="H140" s="130">
        <v>642.26499999999999</v>
      </c>
      <c r="I140" s="131"/>
      <c r="J140" s="130">
        <f t="shared" si="0"/>
        <v>0</v>
      </c>
      <c r="K140" s="132"/>
      <c r="L140" s="193">
        <v>20</v>
      </c>
      <c r="M140" s="184" t="s">
        <v>1</v>
      </c>
      <c r="N140" s="130">
        <f t="shared" si="1"/>
        <v>0</v>
      </c>
      <c r="O140" s="112"/>
      <c r="P140" s="74"/>
      <c r="Q140" s="74"/>
      <c r="R140" s="74"/>
      <c r="S140" s="74"/>
      <c r="T140" s="74"/>
      <c r="U140" s="110"/>
      <c r="V140" s="110"/>
      <c r="W140" s="110"/>
      <c r="X140" s="110"/>
      <c r="Y140" s="110"/>
      <c r="Z140" s="110"/>
      <c r="AA140" s="110"/>
      <c r="AB140" s="110"/>
      <c r="AO140" s="55" t="s">
        <v>114</v>
      </c>
      <c r="AQ140" s="55" t="s">
        <v>110</v>
      </c>
      <c r="AR140" s="55" t="s">
        <v>115</v>
      </c>
      <c r="AV140" s="143" t="s">
        <v>108</v>
      </c>
      <c r="BB140" s="185">
        <f t="shared" si="8"/>
        <v>0</v>
      </c>
      <c r="BC140" s="185">
        <f t="shared" si="9"/>
        <v>0</v>
      </c>
      <c r="BD140" s="185">
        <f t="shared" si="10"/>
        <v>0</v>
      </c>
      <c r="BE140" s="185">
        <f t="shared" si="11"/>
        <v>0</v>
      </c>
      <c r="BF140" s="185">
        <f t="shared" si="12"/>
        <v>0</v>
      </c>
      <c r="BG140" s="143" t="s">
        <v>115</v>
      </c>
      <c r="BH140" s="186">
        <f t="shared" si="13"/>
        <v>0</v>
      </c>
      <c r="BI140" s="143" t="s">
        <v>114</v>
      </c>
      <c r="BJ140" s="55" t="s">
        <v>176</v>
      </c>
    </row>
    <row r="141" spans="1:62" s="15" customFormat="1" ht="24.2" customHeight="1" x14ac:dyDescent="0.25">
      <c r="A141" s="110"/>
      <c r="B141" s="116"/>
      <c r="C141" s="126" t="s">
        <v>177</v>
      </c>
      <c r="D141" s="126" t="s">
        <v>110</v>
      </c>
      <c r="E141" s="127" t="s">
        <v>178</v>
      </c>
      <c r="F141" s="128" t="s">
        <v>179</v>
      </c>
      <c r="G141" s="129" t="s">
        <v>171</v>
      </c>
      <c r="H141" s="130">
        <v>128.453</v>
      </c>
      <c r="I141" s="131"/>
      <c r="J141" s="130">
        <f t="shared" si="0"/>
        <v>0</v>
      </c>
      <c r="K141" s="132"/>
      <c r="L141" s="193">
        <v>20</v>
      </c>
      <c r="M141" s="184" t="s">
        <v>1</v>
      </c>
      <c r="N141" s="130">
        <f t="shared" si="1"/>
        <v>0</v>
      </c>
      <c r="O141" s="112"/>
      <c r="P141" s="74"/>
      <c r="Q141" s="74"/>
      <c r="R141" s="74"/>
      <c r="S141" s="74"/>
      <c r="T141" s="74"/>
      <c r="U141" s="110"/>
      <c r="V141" s="110"/>
      <c r="W141" s="110"/>
      <c r="X141" s="110"/>
      <c r="Y141" s="110"/>
      <c r="Z141" s="110"/>
      <c r="AA141" s="110"/>
      <c r="AB141" s="110"/>
      <c r="AO141" s="55" t="s">
        <v>114</v>
      </c>
      <c r="AQ141" s="55" t="s">
        <v>110</v>
      </c>
      <c r="AR141" s="55" t="s">
        <v>115</v>
      </c>
      <c r="AV141" s="143" t="s">
        <v>108</v>
      </c>
      <c r="BB141" s="185">
        <f t="shared" si="8"/>
        <v>0</v>
      </c>
      <c r="BC141" s="185">
        <f t="shared" si="9"/>
        <v>0</v>
      </c>
      <c r="BD141" s="185">
        <f t="shared" si="10"/>
        <v>0</v>
      </c>
      <c r="BE141" s="185">
        <f t="shared" si="11"/>
        <v>0</v>
      </c>
      <c r="BF141" s="185">
        <f t="shared" si="12"/>
        <v>0</v>
      </c>
      <c r="BG141" s="143" t="s">
        <v>115</v>
      </c>
      <c r="BH141" s="186">
        <f t="shared" si="13"/>
        <v>0</v>
      </c>
      <c r="BI141" s="143" t="s">
        <v>114</v>
      </c>
      <c r="BJ141" s="55" t="s">
        <v>180</v>
      </c>
    </row>
    <row r="142" spans="1:62" s="15" customFormat="1" ht="24.2" customHeight="1" x14ac:dyDescent="0.25">
      <c r="A142" s="110"/>
      <c r="B142" s="116"/>
      <c r="C142" s="126" t="s">
        <v>181</v>
      </c>
      <c r="D142" s="126" t="s">
        <v>110</v>
      </c>
      <c r="E142" s="127" t="s">
        <v>182</v>
      </c>
      <c r="F142" s="128" t="s">
        <v>183</v>
      </c>
      <c r="G142" s="129" t="s">
        <v>171</v>
      </c>
      <c r="H142" s="130">
        <v>2569.06</v>
      </c>
      <c r="I142" s="131"/>
      <c r="J142" s="130">
        <f t="shared" si="0"/>
        <v>0</v>
      </c>
      <c r="K142" s="132"/>
      <c r="L142" s="193">
        <v>10</v>
      </c>
      <c r="M142" s="184" t="s">
        <v>1</v>
      </c>
      <c r="N142" s="130">
        <f t="shared" si="1"/>
        <v>0</v>
      </c>
      <c r="O142" s="112"/>
      <c r="P142" s="74"/>
      <c r="Q142" s="74"/>
      <c r="R142" s="74"/>
      <c r="S142" s="74"/>
      <c r="T142" s="74"/>
      <c r="U142" s="110"/>
      <c r="V142" s="110"/>
      <c r="W142" s="110"/>
      <c r="X142" s="110"/>
      <c r="Y142" s="110"/>
      <c r="Z142" s="110"/>
      <c r="AA142" s="110"/>
      <c r="AB142" s="110"/>
      <c r="AO142" s="55" t="s">
        <v>114</v>
      </c>
      <c r="AQ142" s="55" t="s">
        <v>110</v>
      </c>
      <c r="AR142" s="55" t="s">
        <v>115</v>
      </c>
      <c r="AV142" s="143" t="s">
        <v>108</v>
      </c>
      <c r="BB142" s="185">
        <f t="shared" si="8"/>
        <v>0</v>
      </c>
      <c r="BC142" s="185">
        <f t="shared" si="9"/>
        <v>0</v>
      </c>
      <c r="BD142" s="185">
        <f t="shared" si="10"/>
        <v>0</v>
      </c>
      <c r="BE142" s="185">
        <f t="shared" si="11"/>
        <v>0</v>
      </c>
      <c r="BF142" s="185">
        <f t="shared" si="12"/>
        <v>0</v>
      </c>
      <c r="BG142" s="143" t="s">
        <v>115</v>
      </c>
      <c r="BH142" s="186">
        <f t="shared" si="13"/>
        <v>0</v>
      </c>
      <c r="BI142" s="143" t="s">
        <v>114</v>
      </c>
      <c r="BJ142" s="55" t="s">
        <v>184</v>
      </c>
    </row>
    <row r="143" spans="1:62" s="180" customFormat="1" ht="22.9" customHeight="1" x14ac:dyDescent="0.2">
      <c r="B143" s="119"/>
      <c r="C143" s="71"/>
      <c r="D143" s="86" t="s">
        <v>67</v>
      </c>
      <c r="E143" s="90" t="s">
        <v>185</v>
      </c>
      <c r="F143" s="90" t="s">
        <v>186</v>
      </c>
      <c r="G143" s="71"/>
      <c r="H143" s="71"/>
      <c r="I143" s="71"/>
      <c r="J143" s="91">
        <f>SUM(J144)</f>
        <v>0</v>
      </c>
      <c r="K143" s="71"/>
      <c r="L143" s="92"/>
      <c r="M143" s="70"/>
      <c r="N143" s="121">
        <f>SUM(N144)</f>
        <v>0</v>
      </c>
      <c r="O143" s="71"/>
      <c r="P143" s="72"/>
      <c r="Q143" s="71"/>
      <c r="R143" s="72"/>
      <c r="S143" s="71"/>
      <c r="T143" s="72"/>
      <c r="AO143" s="181" t="s">
        <v>76</v>
      </c>
      <c r="AQ143" s="182" t="s">
        <v>67</v>
      </c>
      <c r="AR143" s="182" t="s">
        <v>76</v>
      </c>
      <c r="AV143" s="181" t="s">
        <v>108</v>
      </c>
      <c r="BH143" s="183">
        <f>BH144</f>
        <v>0</v>
      </c>
    </row>
    <row r="144" spans="1:62" s="15" customFormat="1" ht="33" customHeight="1" x14ac:dyDescent="0.2">
      <c r="A144" s="110"/>
      <c r="B144" s="116"/>
      <c r="C144" s="126" t="s">
        <v>187</v>
      </c>
      <c r="D144" s="126" t="s">
        <v>110</v>
      </c>
      <c r="E144" s="127" t="s">
        <v>188</v>
      </c>
      <c r="F144" s="128" t="s">
        <v>189</v>
      </c>
      <c r="G144" s="129" t="s">
        <v>171</v>
      </c>
      <c r="H144" s="130">
        <v>247.511</v>
      </c>
      <c r="I144" s="131"/>
      <c r="J144" s="130">
        <f t="shared" si="0"/>
        <v>0</v>
      </c>
      <c r="K144" s="132"/>
      <c r="L144" s="193">
        <v>20</v>
      </c>
      <c r="M144" s="184" t="s">
        <v>1</v>
      </c>
      <c r="N144" s="190">
        <f t="shared" si="1"/>
        <v>0</v>
      </c>
      <c r="O144" s="112"/>
      <c r="P144" s="74"/>
      <c r="Q144" s="74"/>
      <c r="R144" s="74"/>
      <c r="S144" s="74"/>
      <c r="T144" s="74"/>
      <c r="U144" s="110"/>
      <c r="V144" s="110"/>
      <c r="W144" s="110"/>
      <c r="X144" s="110"/>
      <c r="Y144" s="110"/>
      <c r="Z144" s="110"/>
      <c r="AA144" s="110"/>
      <c r="AB144" s="110"/>
      <c r="AO144" s="55" t="s">
        <v>114</v>
      </c>
      <c r="AQ144" s="55" t="s">
        <v>110</v>
      </c>
      <c r="AR144" s="55" t="s">
        <v>115</v>
      </c>
      <c r="AV144" s="143" t="s">
        <v>108</v>
      </c>
      <c r="BB144" s="185">
        <f>IF(N144="základná",J144,0)</f>
        <v>0</v>
      </c>
      <c r="BC144" s="185">
        <f>IF(N144="znížená",J144,0)</f>
        <v>0</v>
      </c>
      <c r="BD144" s="185">
        <f>IF(N144="zákl. prenesená",J144,0)</f>
        <v>0</v>
      </c>
      <c r="BE144" s="185">
        <f>IF(N144="zníž. prenesená",J144,0)</f>
        <v>0</v>
      </c>
      <c r="BF144" s="185">
        <f>IF(N144="nulová",J144,0)</f>
        <v>0</v>
      </c>
      <c r="BG144" s="143" t="s">
        <v>115</v>
      </c>
      <c r="BH144" s="186">
        <f>ROUND(I144*H144,3)</f>
        <v>0</v>
      </c>
      <c r="BI144" s="143" t="s">
        <v>114</v>
      </c>
      <c r="BJ144" s="55" t="s">
        <v>190</v>
      </c>
    </row>
    <row r="145" spans="1:28" s="15" customFormat="1" ht="6.95" customHeight="1" x14ac:dyDescent="0.25">
      <c r="A145" s="110"/>
      <c r="B145" s="122"/>
      <c r="C145" s="123"/>
      <c r="D145" s="123"/>
      <c r="E145" s="123"/>
      <c r="F145" s="123"/>
      <c r="G145" s="123"/>
      <c r="H145" s="123"/>
      <c r="I145" s="123"/>
      <c r="J145" s="123"/>
      <c r="K145" s="123"/>
      <c r="L145" s="188"/>
      <c r="M145" s="123"/>
      <c r="N145" s="189"/>
      <c r="O145" s="110"/>
      <c r="P145" s="110"/>
      <c r="Q145" s="110"/>
      <c r="R145" s="110"/>
      <c r="S145" s="110"/>
      <c r="T145" s="110"/>
      <c r="U145" s="110"/>
      <c r="V145" s="110"/>
      <c r="W145" s="110"/>
      <c r="X145" s="110"/>
      <c r="Y145" s="110"/>
      <c r="Z145" s="110"/>
      <c r="AA145" s="110"/>
      <c r="AB145" s="110"/>
    </row>
  </sheetData>
  <sheetProtection password="C7F0" sheet="1" objects="1" scenarios="1"/>
  <mergeCells count="9">
    <mergeCell ref="E87:H87"/>
    <mergeCell ref="E111:H111"/>
    <mergeCell ref="E113:H113"/>
    <mergeCell ref="L2:U2"/>
    <mergeCell ref="E7:H7"/>
    <mergeCell ref="E9:H9"/>
    <mergeCell ref="E18:H18"/>
    <mergeCell ref="E27:H27"/>
    <mergeCell ref="E85:H85"/>
  </mergeCells>
  <dataValidations count="5">
    <dataValidation type="list" allowBlank="1" showInputMessage="1" showErrorMessage="1" sqref="L121:L123 L131 L143 L136" xr:uid="{9E139B1D-D95E-470D-A82F-3ED2B8A1413C}">
      <formula1>#REF!</formula1>
    </dataValidation>
    <dataValidation type="list" allowBlank="1" showInputMessage="1" showErrorMessage="1" sqref="X112" xr:uid="{C3525AE6-C2EE-470F-8E7F-C87A8626F7D6}">
      <formula1>$X$110:$X$111</formula1>
    </dataValidation>
    <dataValidation type="list" allowBlank="1" showInputMessage="1" showErrorMessage="1" sqref="X120" xr:uid="{2F02C3DF-1C72-4161-A7EF-8B4C2BAB00B9}">
      <formula1>$X$118:$X$119</formula1>
    </dataValidation>
    <dataValidation type="list" allowBlank="1" showInputMessage="1" showErrorMessage="1" sqref="S30 S27 I34" xr:uid="{F435BF96-A09B-4A91-A92A-3372D394ACDD}">
      <formula1>$S$24:$S$26</formula1>
    </dataValidation>
    <dataValidation type="list" allowBlank="1" showInputMessage="1" showErrorMessage="1" sqref="S32 L124:L130 L132:L135 L137:L142 L144" xr:uid="{7ED9BD0E-9EFA-49E1-B5A6-1E10684AD924}">
      <formula1>$S$30:$S$31</formula1>
    </dataValidation>
  </dataValidations>
  <pageMargins left="0.70866141732283472" right="0.70866141732283472" top="0.74803149606299213" bottom="0.74803149606299213" header="0.31496062992125984" footer="0.31496062992125984"/>
  <pageSetup paperSize="9" scale="65" fitToWidth="0" orientation="portrait" r:id="rId1"/>
  <rowBreaks count="1" manualBreakCount="1">
    <brk id="78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FC852F-3103-4E3C-B717-C2265223382F}">
  <dimension ref="A2:BL147"/>
  <sheetViews>
    <sheetView topLeftCell="A128" workbookViewId="0">
      <selection activeCell="H135" sqref="H135"/>
    </sheetView>
  </sheetViews>
  <sheetFormatPr defaultColWidth="8.85546875" defaultRowHeight="15" x14ac:dyDescent="0.25"/>
  <cols>
    <col min="1" max="1" width="6.42578125" style="106" customWidth="1"/>
    <col min="2" max="2" width="0.85546875" style="106" customWidth="1"/>
    <col min="3" max="4" width="3.28515625" style="106" customWidth="1"/>
    <col min="5" max="5" width="13.28515625" style="106" customWidth="1"/>
    <col min="6" max="6" width="39.5703125" style="106" customWidth="1"/>
    <col min="7" max="7" width="5.7109375" style="106" customWidth="1"/>
    <col min="8" max="8" width="10.85546875" style="106" customWidth="1"/>
    <col min="9" max="9" width="12.28515625" style="106" customWidth="1"/>
    <col min="10" max="10" width="17.28515625" style="106" customWidth="1"/>
    <col min="11" max="11" width="17.28515625" style="106" hidden="1" customWidth="1"/>
    <col min="12" max="12" width="7.28515625" style="106" customWidth="1"/>
    <col min="13" max="13" width="8.42578125" style="106" hidden="1" customWidth="1"/>
    <col min="14" max="14" width="13.28515625" style="106" customWidth="1"/>
    <col min="15" max="20" width="11" style="106" hidden="1" customWidth="1"/>
    <col min="21" max="21" width="12.7109375" style="106" hidden="1" customWidth="1"/>
    <col min="22" max="22" width="9.5703125" style="106" customWidth="1"/>
    <col min="23" max="23" width="12.7109375" style="106" hidden="1" customWidth="1"/>
    <col min="24" max="24" width="11.7109375" style="106" hidden="1" customWidth="1"/>
    <col min="25" max="25" width="8.5703125" style="106" customWidth="1"/>
    <col min="26" max="26" width="11.7109375" style="106" customWidth="1"/>
    <col min="27" max="27" width="12.7109375" style="106" customWidth="1"/>
    <col min="28" max="28" width="8.5703125" style="106" customWidth="1"/>
    <col min="29" max="29" width="11.7109375" style="106" customWidth="1"/>
    <col min="30" max="30" width="12.7109375" style="106" customWidth="1"/>
    <col min="31" max="16384" width="8.85546875" style="106"/>
  </cols>
  <sheetData>
    <row r="2" spans="1:45" ht="36.950000000000003" customHeight="1" x14ac:dyDescent="0.25">
      <c r="L2" s="248"/>
      <c r="M2" s="248"/>
      <c r="N2" s="248"/>
      <c r="O2" s="248"/>
      <c r="P2" s="248"/>
      <c r="Q2" s="248"/>
      <c r="R2" s="248"/>
      <c r="S2" s="248"/>
      <c r="T2" s="248"/>
      <c r="U2" s="248"/>
      <c r="V2" s="248"/>
      <c r="AS2" s="143" t="s">
        <v>80</v>
      </c>
    </row>
    <row r="3" spans="1:45" ht="6.95" customHeight="1" x14ac:dyDescent="0.25">
      <c r="B3" s="1"/>
      <c r="C3" s="2"/>
      <c r="D3" s="2"/>
      <c r="E3" s="2"/>
      <c r="F3" s="2"/>
      <c r="G3" s="2"/>
      <c r="H3" s="2"/>
      <c r="I3" s="2"/>
      <c r="J3" s="2"/>
      <c r="K3" s="2"/>
      <c r="L3" s="3"/>
      <c r="AS3" s="143" t="s">
        <v>68</v>
      </c>
    </row>
    <row r="4" spans="1:45" ht="24.95" customHeight="1" x14ac:dyDescent="0.25">
      <c r="B4" s="3"/>
      <c r="D4" s="4" t="s">
        <v>81</v>
      </c>
      <c r="L4" s="3"/>
      <c r="M4" s="156" t="s">
        <v>8</v>
      </c>
      <c r="AS4" s="143" t="s">
        <v>4</v>
      </c>
    </row>
    <row r="5" spans="1:45" ht="6.95" customHeight="1" x14ac:dyDescent="0.25">
      <c r="B5" s="3"/>
      <c r="L5" s="3"/>
    </row>
    <row r="6" spans="1:45" ht="12" customHeight="1" x14ac:dyDescent="0.25">
      <c r="B6" s="3"/>
      <c r="D6" s="113" t="s">
        <v>12</v>
      </c>
      <c r="L6" s="3"/>
    </row>
    <row r="7" spans="1:45" ht="16.5" customHeight="1" x14ac:dyDescent="0.25">
      <c r="B7" s="3"/>
      <c r="E7" s="281" t="s">
        <v>13</v>
      </c>
      <c r="F7" s="282"/>
      <c r="G7" s="282"/>
      <c r="H7" s="282"/>
      <c r="L7" s="3"/>
    </row>
    <row r="8" spans="1:45" s="15" customFormat="1" ht="12" customHeight="1" x14ac:dyDescent="0.25">
      <c r="A8" s="110"/>
      <c r="B8" s="8"/>
      <c r="C8" s="110"/>
      <c r="D8" s="113" t="s">
        <v>82</v>
      </c>
      <c r="E8" s="110"/>
      <c r="F8" s="110"/>
      <c r="G8" s="110"/>
      <c r="H8" s="110"/>
      <c r="I8" s="110"/>
      <c r="J8" s="110"/>
      <c r="K8" s="110"/>
      <c r="L8" s="14"/>
      <c r="S8" s="110"/>
      <c r="T8" s="110"/>
      <c r="U8" s="110"/>
      <c r="V8" s="110"/>
      <c r="W8" s="110"/>
      <c r="X8" s="110"/>
      <c r="Y8" s="110"/>
      <c r="Z8" s="110"/>
      <c r="AA8" s="110"/>
      <c r="AB8" s="110"/>
      <c r="AC8" s="110"/>
      <c r="AD8" s="110"/>
    </row>
    <row r="9" spans="1:45" s="15" customFormat="1" ht="16.5" customHeight="1" x14ac:dyDescent="0.25">
      <c r="A9" s="110"/>
      <c r="B9" s="8"/>
      <c r="C9" s="110"/>
      <c r="D9" s="110"/>
      <c r="E9" s="253" t="s">
        <v>191</v>
      </c>
      <c r="F9" s="274"/>
      <c r="G9" s="274"/>
      <c r="H9" s="274"/>
      <c r="I9" s="110"/>
      <c r="J9" s="110"/>
      <c r="K9" s="110"/>
      <c r="L9" s="14"/>
      <c r="S9" s="110"/>
      <c r="T9" s="110"/>
      <c r="U9" s="110"/>
      <c r="V9" s="110"/>
      <c r="W9" s="110"/>
      <c r="X9" s="110"/>
      <c r="Y9" s="110"/>
      <c r="Z9" s="110"/>
      <c r="AA9" s="110"/>
      <c r="AB9" s="110"/>
      <c r="AC9" s="110"/>
      <c r="AD9" s="110"/>
    </row>
    <row r="10" spans="1:45" s="15" customFormat="1" x14ac:dyDescent="0.25">
      <c r="A10" s="110"/>
      <c r="B10" s="8"/>
      <c r="C10" s="110"/>
      <c r="D10" s="110"/>
      <c r="E10" s="110"/>
      <c r="F10" s="110"/>
      <c r="G10" s="110"/>
      <c r="H10" s="110"/>
      <c r="I10" s="110"/>
      <c r="J10" s="110"/>
      <c r="K10" s="110"/>
      <c r="L10" s="14"/>
      <c r="S10" s="110"/>
      <c r="T10" s="110"/>
      <c r="U10" s="110"/>
      <c r="V10" s="110"/>
      <c r="W10" s="110"/>
      <c r="X10" s="110"/>
      <c r="Y10" s="110"/>
      <c r="Z10" s="110"/>
      <c r="AA10" s="110"/>
      <c r="AB10" s="110"/>
      <c r="AC10" s="110"/>
      <c r="AD10" s="110"/>
    </row>
    <row r="11" spans="1:45" s="15" customFormat="1" ht="12" customHeight="1" x14ac:dyDescent="0.25">
      <c r="A11" s="110"/>
      <c r="B11" s="8"/>
      <c r="C11" s="110"/>
      <c r="D11" s="113" t="s">
        <v>14</v>
      </c>
      <c r="E11" s="110"/>
      <c r="F11" s="105" t="s">
        <v>1</v>
      </c>
      <c r="G11" s="110"/>
      <c r="H11" s="110"/>
      <c r="I11" s="113" t="s">
        <v>15</v>
      </c>
      <c r="J11" s="105" t="s">
        <v>1</v>
      </c>
      <c r="K11" s="110"/>
      <c r="L11" s="14"/>
      <c r="S11" s="110"/>
      <c r="T11" s="110"/>
      <c r="U11" s="110"/>
      <c r="V11" s="110"/>
      <c r="W11" s="110"/>
      <c r="X11" s="110"/>
      <c r="Y11" s="110"/>
      <c r="Z11" s="110"/>
      <c r="AA11" s="110"/>
      <c r="AB11" s="110"/>
      <c r="AC11" s="110"/>
      <c r="AD11" s="110"/>
    </row>
    <row r="12" spans="1:45" s="15" customFormat="1" ht="12" customHeight="1" x14ac:dyDescent="0.25">
      <c r="A12" s="110"/>
      <c r="B12" s="8"/>
      <c r="C12" s="110"/>
      <c r="D12" s="113" t="s">
        <v>16</v>
      </c>
      <c r="E12" s="110"/>
      <c r="F12" s="105" t="s">
        <v>17</v>
      </c>
      <c r="G12" s="110"/>
      <c r="H12" s="110"/>
      <c r="I12" s="113" t="s">
        <v>18</v>
      </c>
      <c r="J12" s="124"/>
      <c r="K12" s="110"/>
      <c r="L12" s="14"/>
      <c r="S12" s="110"/>
      <c r="T12" s="110"/>
      <c r="U12" s="110"/>
      <c r="V12" s="110"/>
      <c r="W12" s="110"/>
      <c r="X12" s="110"/>
      <c r="Y12" s="110"/>
      <c r="Z12" s="110"/>
      <c r="AA12" s="110"/>
      <c r="AB12" s="110"/>
      <c r="AC12" s="110"/>
      <c r="AD12" s="110"/>
    </row>
    <row r="13" spans="1:45" s="15" customFormat="1" ht="10.9" customHeight="1" x14ac:dyDescent="0.25">
      <c r="A13" s="110"/>
      <c r="B13" s="8"/>
      <c r="C13" s="110"/>
      <c r="D13" s="110"/>
      <c r="E13" s="110"/>
      <c r="F13" s="110"/>
      <c r="G13" s="110"/>
      <c r="H13" s="110"/>
      <c r="I13" s="110"/>
      <c r="J13" s="110"/>
      <c r="K13" s="110"/>
      <c r="L13" s="14"/>
      <c r="S13" s="110"/>
      <c r="T13" s="110"/>
      <c r="U13" s="110"/>
      <c r="V13" s="110"/>
      <c r="W13" s="110"/>
      <c r="X13" s="110"/>
      <c r="Y13" s="110"/>
      <c r="Z13" s="110"/>
      <c r="AA13" s="110"/>
      <c r="AB13" s="110"/>
      <c r="AC13" s="110"/>
      <c r="AD13" s="110"/>
    </row>
    <row r="14" spans="1:45" s="15" customFormat="1" ht="12" customHeight="1" x14ac:dyDescent="0.25">
      <c r="A14" s="110"/>
      <c r="B14" s="8"/>
      <c r="C14" s="110"/>
      <c r="D14" s="113" t="s">
        <v>19</v>
      </c>
      <c r="E14" s="110"/>
      <c r="F14" s="110"/>
      <c r="G14" s="110"/>
      <c r="H14" s="110"/>
      <c r="I14" s="113" t="s">
        <v>20</v>
      </c>
      <c r="J14" s="105" t="s">
        <v>1</v>
      </c>
      <c r="K14" s="110"/>
      <c r="L14" s="14"/>
      <c r="S14" s="110"/>
      <c r="T14" s="110"/>
      <c r="U14" s="110"/>
      <c r="V14" s="110"/>
      <c r="W14" s="110"/>
      <c r="X14" s="110"/>
      <c r="Y14" s="110"/>
      <c r="Z14" s="110"/>
      <c r="AA14" s="110"/>
      <c r="AB14" s="110"/>
      <c r="AC14" s="110"/>
      <c r="AD14" s="110"/>
    </row>
    <row r="15" spans="1:45" s="15" customFormat="1" ht="18" customHeight="1" x14ac:dyDescent="0.25">
      <c r="A15" s="110"/>
      <c r="B15" s="8"/>
      <c r="C15" s="110"/>
      <c r="D15" s="110"/>
      <c r="E15" s="105" t="s">
        <v>21</v>
      </c>
      <c r="F15" s="110"/>
      <c r="G15" s="110"/>
      <c r="H15" s="110"/>
      <c r="I15" s="113" t="s">
        <v>22</v>
      </c>
      <c r="J15" s="105" t="s">
        <v>1</v>
      </c>
      <c r="K15" s="110"/>
      <c r="L15" s="14"/>
      <c r="S15" s="110"/>
      <c r="T15" s="110"/>
      <c r="U15" s="110"/>
      <c r="V15" s="110"/>
      <c r="W15" s="110"/>
      <c r="X15" s="110"/>
      <c r="Y15" s="110"/>
      <c r="Z15" s="110"/>
      <c r="AA15" s="110"/>
      <c r="AB15" s="110"/>
      <c r="AC15" s="110"/>
      <c r="AD15" s="110"/>
    </row>
    <row r="16" spans="1:45" s="15" customFormat="1" ht="6.95" customHeight="1" x14ac:dyDescent="0.25">
      <c r="A16" s="110"/>
      <c r="B16" s="8"/>
      <c r="C16" s="110"/>
      <c r="D16" s="110"/>
      <c r="E16" s="110"/>
      <c r="F16" s="110"/>
      <c r="G16" s="110"/>
      <c r="H16" s="110"/>
      <c r="I16" s="110"/>
      <c r="J16" s="110"/>
      <c r="K16" s="110"/>
      <c r="L16" s="14"/>
      <c r="S16" s="110"/>
      <c r="T16" s="110"/>
      <c r="U16" s="110"/>
      <c r="V16" s="110"/>
      <c r="W16" s="110"/>
      <c r="X16" s="110"/>
      <c r="Y16" s="110"/>
      <c r="Z16" s="110"/>
      <c r="AA16" s="110"/>
      <c r="AB16" s="110"/>
      <c r="AC16" s="110"/>
      <c r="AD16" s="110"/>
    </row>
    <row r="17" spans="1:30" s="15" customFormat="1" ht="12" customHeight="1" x14ac:dyDescent="0.25">
      <c r="A17" s="110"/>
      <c r="B17" s="8"/>
      <c r="C17" s="110"/>
      <c r="D17" s="113" t="s">
        <v>23</v>
      </c>
      <c r="E17" s="110"/>
      <c r="F17" s="110"/>
      <c r="G17" s="110"/>
      <c r="H17" s="110"/>
      <c r="I17" s="113" t="s">
        <v>20</v>
      </c>
      <c r="J17" s="124"/>
      <c r="K17" s="110"/>
      <c r="L17" s="14"/>
      <c r="S17" s="110"/>
      <c r="T17" s="110"/>
      <c r="U17" s="110"/>
      <c r="V17" s="110"/>
      <c r="W17" s="110"/>
      <c r="X17" s="110"/>
      <c r="Y17" s="110"/>
      <c r="Z17" s="110"/>
      <c r="AA17" s="110"/>
      <c r="AB17" s="110"/>
      <c r="AC17" s="110"/>
      <c r="AD17" s="110"/>
    </row>
    <row r="18" spans="1:30" s="15" customFormat="1" ht="18" customHeight="1" x14ac:dyDescent="0.25">
      <c r="A18" s="110"/>
      <c r="B18" s="8"/>
      <c r="C18" s="110"/>
      <c r="D18" s="110"/>
      <c r="E18" s="283"/>
      <c r="F18" s="283"/>
      <c r="G18" s="283"/>
      <c r="H18" s="283"/>
      <c r="I18" s="113" t="s">
        <v>22</v>
      </c>
      <c r="J18" s="124"/>
      <c r="K18" s="110"/>
      <c r="L18" s="14"/>
      <c r="S18" s="110"/>
      <c r="T18" s="110"/>
      <c r="U18" s="110"/>
      <c r="V18" s="110"/>
      <c r="W18" s="110"/>
      <c r="X18" s="110"/>
      <c r="Y18" s="110"/>
      <c r="Z18" s="110"/>
      <c r="AA18" s="110"/>
      <c r="AB18" s="110"/>
      <c r="AC18" s="110"/>
      <c r="AD18" s="110"/>
    </row>
    <row r="19" spans="1:30" s="15" customFormat="1" ht="6.95" customHeight="1" x14ac:dyDescent="0.25">
      <c r="A19" s="110"/>
      <c r="B19" s="8"/>
      <c r="C19" s="110"/>
      <c r="D19" s="110"/>
      <c r="E19" s="110"/>
      <c r="F19" s="110"/>
      <c r="G19" s="110"/>
      <c r="H19" s="110"/>
      <c r="I19" s="110"/>
      <c r="J19" s="110"/>
      <c r="K19" s="110"/>
      <c r="L19" s="14"/>
      <c r="S19" s="110"/>
      <c r="T19" s="110"/>
      <c r="U19" s="110"/>
      <c r="V19" s="110"/>
      <c r="W19" s="110"/>
      <c r="X19" s="110"/>
      <c r="Y19" s="110"/>
      <c r="Z19" s="110"/>
      <c r="AA19" s="110"/>
      <c r="AB19" s="110"/>
      <c r="AC19" s="110"/>
      <c r="AD19" s="110"/>
    </row>
    <row r="20" spans="1:30" s="15" customFormat="1" ht="12" customHeight="1" x14ac:dyDescent="0.25">
      <c r="A20" s="110"/>
      <c r="B20" s="8"/>
      <c r="C20" s="110"/>
      <c r="D20" s="113" t="s">
        <v>24</v>
      </c>
      <c r="E20" s="110"/>
      <c r="F20" s="110"/>
      <c r="G20" s="110"/>
      <c r="H20" s="110"/>
      <c r="I20" s="113" t="s">
        <v>20</v>
      </c>
      <c r="J20" s="105" t="s">
        <v>1</v>
      </c>
      <c r="K20" s="110"/>
      <c r="L20" s="14"/>
      <c r="S20" s="110"/>
      <c r="T20" s="110"/>
      <c r="U20" s="110"/>
      <c r="V20" s="110"/>
      <c r="W20" s="110"/>
      <c r="X20" s="110"/>
      <c r="Y20" s="110"/>
      <c r="Z20" s="110"/>
      <c r="AA20" s="110"/>
      <c r="AB20" s="110"/>
      <c r="AC20" s="110"/>
      <c r="AD20" s="110"/>
    </row>
    <row r="21" spans="1:30" s="15" customFormat="1" ht="18" customHeight="1" x14ac:dyDescent="0.25">
      <c r="A21" s="110"/>
      <c r="B21" s="8"/>
      <c r="C21" s="110"/>
      <c r="D21" s="110"/>
      <c r="E21" s="105" t="s">
        <v>25</v>
      </c>
      <c r="F21" s="110"/>
      <c r="G21" s="110"/>
      <c r="H21" s="110"/>
      <c r="I21" s="113" t="s">
        <v>22</v>
      </c>
      <c r="J21" s="105" t="s">
        <v>1</v>
      </c>
      <c r="K21" s="110"/>
      <c r="L21" s="14"/>
      <c r="S21" s="110"/>
      <c r="T21" s="110"/>
      <c r="U21" s="110"/>
      <c r="V21" s="110"/>
      <c r="W21" s="110"/>
      <c r="X21" s="110"/>
      <c r="Y21" s="110"/>
      <c r="Z21" s="110"/>
      <c r="AA21" s="110"/>
      <c r="AB21" s="110"/>
      <c r="AC21" s="110"/>
      <c r="AD21" s="110"/>
    </row>
    <row r="22" spans="1:30" s="15" customFormat="1" ht="6.95" customHeight="1" x14ac:dyDescent="0.25">
      <c r="A22" s="110"/>
      <c r="B22" s="8"/>
      <c r="C22" s="110"/>
      <c r="D22" s="110"/>
      <c r="E22" s="110"/>
      <c r="F22" s="110"/>
      <c r="G22" s="110"/>
      <c r="H22" s="110"/>
      <c r="I22" s="110"/>
      <c r="J22" s="110"/>
      <c r="K22" s="110"/>
      <c r="L22" s="14"/>
      <c r="S22" s="110"/>
      <c r="T22" s="110"/>
      <c r="U22" s="110"/>
      <c r="V22" s="110"/>
      <c r="W22" s="110"/>
      <c r="X22" s="110"/>
      <c r="Y22" s="110"/>
      <c r="Z22" s="110"/>
      <c r="AA22" s="110"/>
      <c r="AB22" s="110"/>
      <c r="AC22" s="110"/>
      <c r="AD22" s="110"/>
    </row>
    <row r="23" spans="1:30" s="15" customFormat="1" ht="12" customHeight="1" x14ac:dyDescent="0.25">
      <c r="A23" s="110"/>
      <c r="B23" s="8"/>
      <c r="C23" s="110"/>
      <c r="D23" s="113" t="s">
        <v>26</v>
      </c>
      <c r="E23" s="110"/>
      <c r="F23" s="110"/>
      <c r="G23" s="110"/>
      <c r="H23" s="110"/>
      <c r="I23" s="113" t="s">
        <v>20</v>
      </c>
      <c r="J23" s="105" t="s">
        <v>1</v>
      </c>
      <c r="K23" s="110"/>
      <c r="L23" s="14"/>
      <c r="S23" s="110"/>
      <c r="T23" s="110"/>
      <c r="U23" s="110"/>
      <c r="V23" s="110"/>
      <c r="W23" s="110"/>
      <c r="X23" s="110"/>
      <c r="Y23" s="110"/>
      <c r="Z23" s="110"/>
      <c r="AA23" s="110"/>
      <c r="AB23" s="110"/>
      <c r="AC23" s="110"/>
      <c r="AD23" s="110"/>
    </row>
    <row r="24" spans="1:30" s="15" customFormat="1" ht="18" customHeight="1" x14ac:dyDescent="0.25">
      <c r="A24" s="110"/>
      <c r="B24" s="8"/>
      <c r="C24" s="110"/>
      <c r="D24" s="110"/>
      <c r="E24" s="105" t="s">
        <v>25</v>
      </c>
      <c r="F24" s="110"/>
      <c r="G24" s="110"/>
      <c r="H24" s="110"/>
      <c r="I24" s="113" t="s">
        <v>22</v>
      </c>
      <c r="J24" s="105" t="s">
        <v>1</v>
      </c>
      <c r="K24" s="110"/>
      <c r="L24" s="14"/>
      <c r="S24" s="110"/>
      <c r="T24" s="110"/>
      <c r="U24" s="110"/>
      <c r="V24" s="110"/>
      <c r="W24" s="110"/>
      <c r="X24" s="110"/>
      <c r="Y24" s="110"/>
      <c r="Z24" s="110"/>
      <c r="AA24" s="110"/>
      <c r="AB24" s="110"/>
      <c r="AC24" s="110"/>
      <c r="AD24" s="110"/>
    </row>
    <row r="25" spans="1:30" s="15" customFormat="1" ht="6.95" customHeight="1" x14ac:dyDescent="0.25">
      <c r="A25" s="110"/>
      <c r="B25" s="8"/>
      <c r="C25" s="110"/>
      <c r="D25" s="110"/>
      <c r="E25" s="110"/>
      <c r="F25" s="110"/>
      <c r="G25" s="110"/>
      <c r="H25" s="110"/>
      <c r="I25" s="110"/>
      <c r="J25" s="110"/>
      <c r="K25" s="110"/>
      <c r="L25" s="14"/>
      <c r="S25" s="110"/>
      <c r="T25" s="110"/>
      <c r="U25" s="110"/>
      <c r="V25" s="110"/>
      <c r="W25" s="110"/>
      <c r="X25" s="110"/>
      <c r="Y25" s="110"/>
      <c r="Z25" s="110"/>
      <c r="AA25" s="110"/>
      <c r="AB25" s="110"/>
      <c r="AC25" s="110"/>
      <c r="AD25" s="110"/>
    </row>
    <row r="26" spans="1:30" s="15" customFormat="1" ht="12" customHeight="1" x14ac:dyDescent="0.25">
      <c r="A26" s="110"/>
      <c r="B26" s="8"/>
      <c r="C26" s="110"/>
      <c r="D26" s="113" t="s">
        <v>27</v>
      </c>
      <c r="E26" s="110"/>
      <c r="F26" s="110"/>
      <c r="G26" s="110"/>
      <c r="H26" s="110"/>
      <c r="I26" s="110"/>
      <c r="J26" s="110"/>
      <c r="K26" s="110"/>
      <c r="L26" s="14"/>
      <c r="S26" s="110"/>
      <c r="T26" s="110"/>
      <c r="U26" s="110"/>
      <c r="V26" s="110"/>
      <c r="W26" s="110"/>
      <c r="X26" s="110"/>
      <c r="Y26" s="110"/>
      <c r="Z26" s="110"/>
      <c r="AA26" s="110"/>
      <c r="AB26" s="110"/>
      <c r="AC26" s="110"/>
      <c r="AD26" s="110"/>
    </row>
    <row r="27" spans="1:30" s="159" customFormat="1" ht="16.5" customHeight="1" x14ac:dyDescent="0.25">
      <c r="A27" s="157"/>
      <c r="B27" s="158"/>
      <c r="C27" s="157"/>
      <c r="D27" s="157"/>
      <c r="E27" s="268" t="s">
        <v>1</v>
      </c>
      <c r="F27" s="268"/>
      <c r="G27" s="268"/>
      <c r="H27" s="268"/>
      <c r="I27" s="157"/>
      <c r="J27" s="157"/>
      <c r="K27" s="157"/>
      <c r="L27" s="191"/>
      <c r="S27" s="157"/>
      <c r="T27" s="157"/>
      <c r="U27" s="157"/>
      <c r="V27" s="157"/>
      <c r="W27" s="157"/>
      <c r="X27" s="157"/>
      <c r="Y27" s="157"/>
      <c r="Z27" s="157"/>
      <c r="AA27" s="157"/>
      <c r="AB27" s="157"/>
      <c r="AC27" s="157"/>
      <c r="AD27" s="157"/>
    </row>
    <row r="28" spans="1:30" s="15" customFormat="1" ht="6.95" customHeight="1" x14ac:dyDescent="0.25">
      <c r="A28" s="110"/>
      <c r="B28" s="8"/>
      <c r="C28" s="110"/>
      <c r="D28" s="110"/>
      <c r="E28" s="110"/>
      <c r="F28" s="110"/>
      <c r="G28" s="110"/>
      <c r="H28" s="110"/>
      <c r="I28" s="110"/>
      <c r="J28" s="110"/>
      <c r="K28" s="110"/>
      <c r="L28" s="14"/>
      <c r="S28" s="110"/>
      <c r="T28" s="110"/>
      <c r="U28" s="110"/>
      <c r="V28" s="110"/>
      <c r="W28" s="110"/>
      <c r="X28" s="110"/>
      <c r="Y28" s="110"/>
      <c r="Z28" s="110"/>
      <c r="AA28" s="110"/>
      <c r="AB28" s="110"/>
      <c r="AC28" s="110"/>
      <c r="AD28" s="110"/>
    </row>
    <row r="29" spans="1:30" s="15" customFormat="1" ht="6.95" customHeight="1" x14ac:dyDescent="0.25">
      <c r="A29" s="110"/>
      <c r="B29" s="8"/>
      <c r="C29" s="110"/>
      <c r="D29" s="34"/>
      <c r="E29" s="34"/>
      <c r="F29" s="34"/>
      <c r="G29" s="34"/>
      <c r="H29" s="34"/>
      <c r="I29" s="34"/>
      <c r="J29" s="34"/>
      <c r="K29" s="34"/>
      <c r="L29" s="14"/>
      <c r="S29" s="110"/>
      <c r="T29" s="110"/>
      <c r="U29" s="110"/>
      <c r="V29" s="110"/>
      <c r="W29" s="110"/>
      <c r="X29" s="110"/>
      <c r="Y29" s="110"/>
      <c r="Z29" s="110"/>
      <c r="AA29" s="110"/>
      <c r="AB29" s="110"/>
      <c r="AC29" s="110"/>
      <c r="AD29" s="110"/>
    </row>
    <row r="30" spans="1:30" s="15" customFormat="1" ht="25.35" customHeight="1" x14ac:dyDescent="0.25">
      <c r="A30" s="110"/>
      <c r="B30" s="8"/>
      <c r="C30" s="110"/>
      <c r="D30" s="160" t="s">
        <v>28</v>
      </c>
      <c r="E30" s="110"/>
      <c r="F30" s="110"/>
      <c r="G30" s="110"/>
      <c r="H30" s="110"/>
      <c r="I30" s="110"/>
      <c r="J30" s="95">
        <f>ROUND(J121, 2)</f>
        <v>0</v>
      </c>
      <c r="K30" s="110"/>
      <c r="L30" s="14"/>
      <c r="S30" s="110"/>
      <c r="T30" s="110"/>
      <c r="U30" s="110"/>
      <c r="V30" s="110"/>
      <c r="W30" s="110"/>
      <c r="X30" s="110"/>
      <c r="Y30" s="110"/>
      <c r="Z30" s="110"/>
      <c r="AA30" s="110"/>
      <c r="AB30" s="110"/>
      <c r="AC30" s="110"/>
      <c r="AD30" s="110"/>
    </row>
    <row r="31" spans="1:30" s="15" customFormat="1" ht="6.95" customHeight="1" x14ac:dyDescent="0.25">
      <c r="A31" s="110"/>
      <c r="B31" s="8"/>
      <c r="C31" s="110"/>
      <c r="D31" s="34"/>
      <c r="E31" s="34"/>
      <c r="F31" s="34"/>
      <c r="G31" s="34"/>
      <c r="H31" s="34"/>
      <c r="I31" s="34"/>
      <c r="J31" s="34"/>
      <c r="K31" s="34"/>
      <c r="L31" s="14"/>
      <c r="S31" s="110"/>
      <c r="T31" s="110"/>
      <c r="U31" s="110"/>
      <c r="V31" s="110"/>
      <c r="W31" s="110"/>
      <c r="X31" s="110"/>
      <c r="Y31" s="110"/>
      <c r="Z31" s="110"/>
      <c r="AA31" s="110"/>
      <c r="AB31" s="110"/>
      <c r="AC31" s="110"/>
      <c r="AD31" s="110"/>
    </row>
    <row r="32" spans="1:30" s="15" customFormat="1" ht="14.45" customHeight="1" x14ac:dyDescent="0.25">
      <c r="A32" s="110"/>
      <c r="B32" s="8"/>
      <c r="C32" s="110"/>
      <c r="D32" s="110"/>
      <c r="E32" s="110"/>
      <c r="F32" s="109" t="s">
        <v>30</v>
      </c>
      <c r="G32" s="110"/>
      <c r="H32" s="110"/>
      <c r="I32" s="109" t="s">
        <v>29</v>
      </c>
      <c r="J32" s="109" t="s">
        <v>31</v>
      </c>
      <c r="K32" s="110"/>
      <c r="L32" s="14"/>
      <c r="S32" s="110"/>
      <c r="T32" s="110"/>
      <c r="U32" s="110"/>
      <c r="V32" s="110"/>
      <c r="W32" s="110"/>
      <c r="X32" s="110"/>
      <c r="Y32" s="110"/>
      <c r="Z32" s="110"/>
      <c r="AA32" s="110"/>
      <c r="AB32" s="110"/>
      <c r="AC32" s="110"/>
      <c r="AD32" s="110"/>
    </row>
    <row r="33" spans="1:30" s="15" customFormat="1" ht="14.45" customHeight="1" x14ac:dyDescent="0.25">
      <c r="A33" s="110"/>
      <c r="B33" s="8"/>
      <c r="C33" s="110"/>
      <c r="D33" s="161" t="s">
        <v>32</v>
      </c>
      <c r="E33" s="11" t="s">
        <v>33</v>
      </c>
      <c r="F33" s="162">
        <f>ROUND((SUM(BD121:BD146)),  2)</f>
        <v>0</v>
      </c>
      <c r="G33" s="163"/>
      <c r="H33" s="163"/>
      <c r="I33" s="164" t="s">
        <v>219</v>
      </c>
      <c r="J33" s="162" t="e">
        <f>ROUND(((SUM(BD121:BD146))*I33),  2)</f>
        <v>#VALUE!</v>
      </c>
      <c r="K33" s="110"/>
      <c r="L33" s="14"/>
      <c r="S33" s="110"/>
      <c r="T33" s="110"/>
      <c r="U33" s="110"/>
      <c r="V33" s="110"/>
      <c r="W33" s="110"/>
      <c r="X33" s="110"/>
      <c r="Y33" s="110"/>
      <c r="Z33" s="110"/>
      <c r="AA33" s="110"/>
      <c r="AB33" s="110"/>
      <c r="AC33" s="110"/>
      <c r="AD33" s="110"/>
    </row>
    <row r="34" spans="1:30" s="15" customFormat="1" ht="14.45" customHeight="1" x14ac:dyDescent="0.25">
      <c r="A34" s="110"/>
      <c r="B34" s="8"/>
      <c r="C34" s="110"/>
      <c r="D34" s="110"/>
      <c r="E34" s="11" t="s">
        <v>34</v>
      </c>
      <c r="F34" s="165">
        <f>J30</f>
        <v>0</v>
      </c>
      <c r="G34" s="163"/>
      <c r="H34" s="163"/>
      <c r="I34" s="194">
        <v>20</v>
      </c>
      <c r="J34" s="165">
        <f>J39-J30</f>
        <v>0</v>
      </c>
      <c r="K34" s="110"/>
      <c r="L34" s="14"/>
      <c r="S34" s="110"/>
      <c r="T34" s="110"/>
      <c r="U34" s="110"/>
      <c r="V34" s="110"/>
      <c r="W34" s="110"/>
      <c r="X34" s="110"/>
      <c r="Y34" s="110"/>
      <c r="Z34" s="110"/>
      <c r="AA34" s="110"/>
      <c r="AB34" s="110"/>
      <c r="AC34" s="110"/>
      <c r="AD34" s="110"/>
    </row>
    <row r="35" spans="1:30" s="15" customFormat="1" ht="14.45" hidden="1" customHeight="1" x14ac:dyDescent="0.25">
      <c r="A35" s="110"/>
      <c r="B35" s="8"/>
      <c r="C35" s="110"/>
      <c r="D35" s="110"/>
      <c r="E35" s="113" t="s">
        <v>35</v>
      </c>
      <c r="F35" s="166">
        <f>ROUND((SUM(BF121:BF146)),  2)</f>
        <v>0</v>
      </c>
      <c r="G35" s="110"/>
      <c r="H35" s="110"/>
      <c r="I35" s="167">
        <v>0.2</v>
      </c>
      <c r="J35" s="166">
        <f>0</f>
        <v>0</v>
      </c>
      <c r="K35" s="110"/>
      <c r="L35" s="14"/>
      <c r="S35" s="110"/>
      <c r="T35" s="110"/>
      <c r="U35" s="110"/>
      <c r="V35" s="110"/>
      <c r="W35" s="110"/>
      <c r="X35" s="110"/>
      <c r="Y35" s="110"/>
      <c r="Z35" s="110"/>
      <c r="AA35" s="110"/>
      <c r="AB35" s="110"/>
      <c r="AC35" s="110"/>
      <c r="AD35" s="110"/>
    </row>
    <row r="36" spans="1:30" s="15" customFormat="1" ht="14.45" hidden="1" customHeight="1" x14ac:dyDescent="0.25">
      <c r="A36" s="110"/>
      <c r="B36" s="8"/>
      <c r="C36" s="110"/>
      <c r="D36" s="110"/>
      <c r="E36" s="113" t="s">
        <v>36</v>
      </c>
      <c r="F36" s="166">
        <f>ROUND((SUM(BG121:BG146)),  2)</f>
        <v>0</v>
      </c>
      <c r="G36" s="110"/>
      <c r="H36" s="110"/>
      <c r="I36" s="167">
        <v>0.2</v>
      </c>
      <c r="J36" s="166">
        <f>0</f>
        <v>0</v>
      </c>
      <c r="K36" s="110"/>
      <c r="L36" s="14"/>
      <c r="S36" s="110"/>
      <c r="T36" s="110"/>
      <c r="U36" s="110"/>
      <c r="V36" s="110"/>
      <c r="W36" s="110"/>
      <c r="X36" s="110"/>
      <c r="Y36" s="110"/>
      <c r="Z36" s="110"/>
      <c r="AA36" s="110"/>
      <c r="AB36" s="110"/>
      <c r="AC36" s="110"/>
      <c r="AD36" s="110"/>
    </row>
    <row r="37" spans="1:30" s="15" customFormat="1" ht="14.45" hidden="1" customHeight="1" x14ac:dyDescent="0.25">
      <c r="A37" s="110"/>
      <c r="B37" s="8"/>
      <c r="C37" s="110"/>
      <c r="D37" s="110"/>
      <c r="E37" s="11" t="s">
        <v>37</v>
      </c>
      <c r="F37" s="162">
        <f>ROUND((SUM(BH121:BH146)),  2)</f>
        <v>0</v>
      </c>
      <c r="G37" s="163"/>
      <c r="H37" s="163"/>
      <c r="I37" s="168">
        <v>0</v>
      </c>
      <c r="J37" s="162">
        <f>0</f>
        <v>0</v>
      </c>
      <c r="K37" s="110"/>
      <c r="L37" s="14"/>
      <c r="S37" s="110"/>
      <c r="T37" s="110"/>
      <c r="U37" s="110"/>
      <c r="V37" s="110"/>
      <c r="W37" s="110"/>
      <c r="X37" s="110"/>
      <c r="Y37" s="110"/>
      <c r="Z37" s="110"/>
      <c r="AA37" s="110"/>
      <c r="AB37" s="110"/>
      <c r="AC37" s="110"/>
      <c r="AD37" s="110"/>
    </row>
    <row r="38" spans="1:30" s="15" customFormat="1" ht="6.95" customHeight="1" x14ac:dyDescent="0.25">
      <c r="A38" s="110"/>
      <c r="B38" s="8"/>
      <c r="C38" s="110"/>
      <c r="D38" s="110"/>
      <c r="E38" s="110"/>
      <c r="F38" s="110"/>
      <c r="G38" s="110"/>
      <c r="H38" s="110"/>
      <c r="I38" s="110"/>
      <c r="J38" s="110"/>
      <c r="K38" s="110"/>
      <c r="L38" s="14"/>
      <c r="S38" s="110"/>
      <c r="T38" s="110"/>
      <c r="U38" s="110"/>
      <c r="V38" s="110"/>
      <c r="W38" s="110"/>
      <c r="X38" s="110"/>
      <c r="Y38" s="110"/>
      <c r="Z38" s="110"/>
      <c r="AA38" s="110"/>
      <c r="AB38" s="110"/>
      <c r="AC38" s="110"/>
      <c r="AD38" s="110"/>
    </row>
    <row r="39" spans="1:30" s="15" customFormat="1" ht="25.35" customHeight="1" x14ac:dyDescent="0.25">
      <c r="A39" s="110"/>
      <c r="B39" s="8"/>
      <c r="C39" s="110"/>
      <c r="D39" s="12" t="s">
        <v>38</v>
      </c>
      <c r="E39" s="101"/>
      <c r="F39" s="101"/>
      <c r="G39" s="169" t="s">
        <v>39</v>
      </c>
      <c r="H39" s="13" t="s">
        <v>40</v>
      </c>
      <c r="I39" s="101"/>
      <c r="J39" s="102">
        <f>N121</f>
        <v>0</v>
      </c>
      <c r="K39" s="103"/>
      <c r="L39" s="14"/>
      <c r="S39" s="110"/>
      <c r="T39" s="110"/>
      <c r="U39" s="110"/>
      <c r="V39" s="110"/>
      <c r="W39" s="110"/>
      <c r="X39" s="110"/>
      <c r="Y39" s="110"/>
      <c r="Z39" s="110"/>
      <c r="AA39" s="110"/>
      <c r="AB39" s="110"/>
      <c r="AC39" s="110"/>
      <c r="AD39" s="110"/>
    </row>
    <row r="40" spans="1:30" s="15" customFormat="1" ht="14.45" customHeight="1" x14ac:dyDescent="0.25">
      <c r="A40" s="110"/>
      <c r="B40" s="8"/>
      <c r="C40" s="110"/>
      <c r="D40" s="110"/>
      <c r="E40" s="110"/>
      <c r="F40" s="110"/>
      <c r="G40" s="110"/>
      <c r="H40" s="110"/>
      <c r="I40" s="110"/>
      <c r="J40" s="110"/>
      <c r="K40" s="110"/>
      <c r="L40" s="14"/>
      <c r="S40" s="110"/>
      <c r="T40" s="110"/>
      <c r="U40" s="110"/>
      <c r="V40" s="110"/>
      <c r="W40" s="110"/>
      <c r="X40" s="110"/>
      <c r="Y40" s="110"/>
      <c r="Z40" s="110"/>
      <c r="AA40" s="110"/>
      <c r="AB40" s="110"/>
      <c r="AC40" s="110"/>
      <c r="AD40" s="110"/>
    </row>
    <row r="41" spans="1:30" ht="14.45" customHeight="1" x14ac:dyDescent="0.25">
      <c r="B41" s="3"/>
      <c r="L41" s="3"/>
    </row>
    <row r="42" spans="1:30" ht="14.45" customHeight="1" x14ac:dyDescent="0.25">
      <c r="B42" s="3"/>
      <c r="L42" s="3"/>
    </row>
    <row r="43" spans="1:30" ht="14.45" customHeight="1" x14ac:dyDescent="0.25">
      <c r="B43" s="3"/>
      <c r="L43" s="3"/>
    </row>
    <row r="44" spans="1:30" ht="14.45" customHeight="1" x14ac:dyDescent="0.25">
      <c r="B44" s="3"/>
      <c r="L44" s="3"/>
    </row>
    <row r="45" spans="1:30" ht="14.45" customHeight="1" x14ac:dyDescent="0.25">
      <c r="B45" s="3"/>
      <c r="L45" s="3"/>
    </row>
    <row r="46" spans="1:30" ht="14.45" customHeight="1" x14ac:dyDescent="0.25">
      <c r="B46" s="3"/>
      <c r="L46" s="3"/>
    </row>
    <row r="47" spans="1:30" ht="14.45" customHeight="1" x14ac:dyDescent="0.25">
      <c r="B47" s="3"/>
      <c r="L47" s="3"/>
    </row>
    <row r="48" spans="1:30" ht="14.45" customHeight="1" x14ac:dyDescent="0.25">
      <c r="B48" s="3"/>
      <c r="L48" s="3"/>
    </row>
    <row r="49" spans="1:30" ht="14.45" customHeight="1" x14ac:dyDescent="0.25">
      <c r="B49" s="3"/>
      <c r="L49" s="3"/>
    </row>
    <row r="50" spans="1:30" s="15" customFormat="1" ht="14.45" customHeight="1" x14ac:dyDescent="0.25">
      <c r="B50" s="14"/>
      <c r="D50" s="16" t="s">
        <v>41</v>
      </c>
      <c r="E50" s="17"/>
      <c r="F50" s="17"/>
      <c r="G50" s="16" t="s">
        <v>42</v>
      </c>
      <c r="H50" s="17"/>
      <c r="I50" s="17"/>
      <c r="J50" s="17"/>
      <c r="K50" s="17"/>
      <c r="L50" s="14"/>
    </row>
    <row r="51" spans="1:30" x14ac:dyDescent="0.25">
      <c r="B51" s="3"/>
      <c r="L51" s="3"/>
    </row>
    <row r="52" spans="1:30" x14ac:dyDescent="0.25">
      <c r="B52" s="3"/>
      <c r="L52" s="3"/>
    </row>
    <row r="53" spans="1:30" x14ac:dyDescent="0.25">
      <c r="B53" s="3"/>
      <c r="L53" s="3"/>
    </row>
    <row r="54" spans="1:30" x14ac:dyDescent="0.25">
      <c r="B54" s="3"/>
      <c r="L54" s="3"/>
    </row>
    <row r="55" spans="1:30" x14ac:dyDescent="0.25">
      <c r="B55" s="3"/>
      <c r="L55" s="3"/>
    </row>
    <row r="56" spans="1:30" x14ac:dyDescent="0.25">
      <c r="B56" s="3"/>
      <c r="L56" s="3"/>
    </row>
    <row r="57" spans="1:30" x14ac:dyDescent="0.25">
      <c r="B57" s="3"/>
      <c r="L57" s="3"/>
    </row>
    <row r="58" spans="1:30" x14ac:dyDescent="0.25">
      <c r="B58" s="3"/>
      <c r="L58" s="3"/>
    </row>
    <row r="59" spans="1:30" x14ac:dyDescent="0.25">
      <c r="B59" s="3"/>
      <c r="L59" s="3"/>
    </row>
    <row r="60" spans="1:30" x14ac:dyDescent="0.25">
      <c r="B60" s="3"/>
      <c r="L60" s="3"/>
    </row>
    <row r="61" spans="1:30" s="15" customFormat="1" x14ac:dyDescent="0.25">
      <c r="A61" s="110"/>
      <c r="B61" s="8"/>
      <c r="C61" s="110"/>
      <c r="D61" s="18" t="s">
        <v>43</v>
      </c>
      <c r="E61" s="108"/>
      <c r="F61" s="170" t="s">
        <v>44</v>
      </c>
      <c r="G61" s="18" t="s">
        <v>43</v>
      </c>
      <c r="H61" s="108"/>
      <c r="I61" s="108"/>
      <c r="J61" s="171" t="s">
        <v>44</v>
      </c>
      <c r="K61" s="108"/>
      <c r="L61" s="14"/>
      <c r="S61" s="110"/>
      <c r="T61" s="110"/>
      <c r="U61" s="110"/>
      <c r="V61" s="110"/>
      <c r="W61" s="110"/>
      <c r="X61" s="110"/>
      <c r="Y61" s="110"/>
      <c r="Z61" s="110"/>
      <c r="AA61" s="110"/>
      <c r="AB61" s="110"/>
      <c r="AC61" s="110"/>
      <c r="AD61" s="110"/>
    </row>
    <row r="62" spans="1:30" x14ac:dyDescent="0.25">
      <c r="B62" s="3"/>
      <c r="L62" s="3"/>
    </row>
    <row r="63" spans="1:30" x14ac:dyDescent="0.25">
      <c r="B63" s="3"/>
      <c r="L63" s="3"/>
    </row>
    <row r="64" spans="1:30" x14ac:dyDescent="0.25">
      <c r="B64" s="3"/>
      <c r="L64" s="3"/>
    </row>
    <row r="65" spans="1:30" s="15" customFormat="1" x14ac:dyDescent="0.25">
      <c r="A65" s="110"/>
      <c r="B65" s="8"/>
      <c r="C65" s="110"/>
      <c r="D65" s="16" t="s">
        <v>45</v>
      </c>
      <c r="E65" s="19"/>
      <c r="F65" s="19"/>
      <c r="G65" s="16" t="s">
        <v>46</v>
      </c>
      <c r="H65" s="19"/>
      <c r="I65" s="19"/>
      <c r="J65" s="19"/>
      <c r="K65" s="19"/>
      <c r="L65" s="14"/>
      <c r="S65" s="110"/>
      <c r="T65" s="110"/>
      <c r="U65" s="110"/>
      <c r="V65" s="110"/>
      <c r="W65" s="110"/>
      <c r="X65" s="110"/>
      <c r="Y65" s="110"/>
      <c r="Z65" s="110"/>
      <c r="AA65" s="110"/>
      <c r="AB65" s="110"/>
      <c r="AC65" s="110"/>
      <c r="AD65" s="110"/>
    </row>
    <row r="66" spans="1:30" x14ac:dyDescent="0.25">
      <c r="B66" s="3"/>
      <c r="L66" s="3"/>
    </row>
    <row r="67" spans="1:30" x14ac:dyDescent="0.25">
      <c r="B67" s="3"/>
      <c r="L67" s="3"/>
    </row>
    <row r="68" spans="1:30" x14ac:dyDescent="0.25">
      <c r="B68" s="3"/>
      <c r="L68" s="3"/>
    </row>
    <row r="69" spans="1:30" x14ac:dyDescent="0.25">
      <c r="B69" s="3"/>
      <c r="L69" s="3"/>
    </row>
    <row r="70" spans="1:30" x14ac:dyDescent="0.25">
      <c r="B70" s="3"/>
      <c r="L70" s="3"/>
    </row>
    <row r="71" spans="1:30" x14ac:dyDescent="0.25">
      <c r="B71" s="3"/>
      <c r="L71" s="3"/>
    </row>
    <row r="72" spans="1:30" x14ac:dyDescent="0.25">
      <c r="B72" s="3"/>
      <c r="L72" s="3"/>
    </row>
    <row r="73" spans="1:30" x14ac:dyDescent="0.25">
      <c r="B73" s="3"/>
      <c r="L73" s="3"/>
    </row>
    <row r="74" spans="1:30" x14ac:dyDescent="0.25">
      <c r="B74" s="3"/>
      <c r="L74" s="3"/>
    </row>
    <row r="75" spans="1:30" x14ac:dyDescent="0.25">
      <c r="B75" s="3"/>
      <c r="L75" s="3"/>
    </row>
    <row r="76" spans="1:30" s="15" customFormat="1" x14ac:dyDescent="0.25">
      <c r="A76" s="110"/>
      <c r="B76" s="8"/>
      <c r="C76" s="110"/>
      <c r="D76" s="18" t="s">
        <v>43</v>
      </c>
      <c r="E76" s="108"/>
      <c r="F76" s="170" t="s">
        <v>44</v>
      </c>
      <c r="G76" s="18" t="s">
        <v>43</v>
      </c>
      <c r="H76" s="108"/>
      <c r="I76" s="108"/>
      <c r="J76" s="171" t="s">
        <v>44</v>
      </c>
      <c r="K76" s="108"/>
      <c r="L76" s="14"/>
      <c r="S76" s="110"/>
      <c r="T76" s="110"/>
      <c r="U76" s="110"/>
      <c r="V76" s="110"/>
      <c r="W76" s="110"/>
      <c r="X76" s="110"/>
      <c r="Y76" s="110"/>
      <c r="Z76" s="110"/>
      <c r="AA76" s="110"/>
      <c r="AB76" s="110"/>
      <c r="AC76" s="110"/>
      <c r="AD76" s="110"/>
    </row>
    <row r="77" spans="1:30" s="15" customFormat="1" ht="14.45" customHeight="1" x14ac:dyDescent="0.25">
      <c r="A77" s="110"/>
      <c r="B77" s="20"/>
      <c r="C77" s="21"/>
      <c r="D77" s="21"/>
      <c r="E77" s="21"/>
      <c r="F77" s="21"/>
      <c r="G77" s="21"/>
      <c r="H77" s="21"/>
      <c r="I77" s="21"/>
      <c r="J77" s="21"/>
      <c r="K77" s="21"/>
      <c r="L77" s="14"/>
      <c r="S77" s="110"/>
      <c r="T77" s="110"/>
      <c r="U77" s="110"/>
      <c r="V77" s="110"/>
      <c r="W77" s="110"/>
      <c r="X77" s="110"/>
      <c r="Y77" s="110"/>
      <c r="Z77" s="110"/>
      <c r="AA77" s="110"/>
      <c r="AB77" s="110"/>
      <c r="AC77" s="110"/>
      <c r="AD77" s="110"/>
    </row>
    <row r="81" spans="1:46" s="15" customFormat="1" ht="6.95" hidden="1" customHeight="1" x14ac:dyDescent="0.25">
      <c r="A81" s="110"/>
      <c r="B81" s="22"/>
      <c r="C81" s="23"/>
      <c r="D81" s="23"/>
      <c r="E81" s="23"/>
      <c r="F81" s="23"/>
      <c r="G81" s="23"/>
      <c r="H81" s="23"/>
      <c r="I81" s="23"/>
      <c r="J81" s="23"/>
      <c r="K81" s="23"/>
      <c r="L81" s="14"/>
      <c r="S81" s="110"/>
      <c r="T81" s="110"/>
      <c r="U81" s="110"/>
      <c r="V81" s="110"/>
      <c r="W81" s="110"/>
      <c r="X81" s="110"/>
      <c r="Y81" s="110"/>
      <c r="Z81" s="110"/>
      <c r="AA81" s="110"/>
      <c r="AB81" s="110"/>
      <c r="AC81" s="110"/>
      <c r="AD81" s="110"/>
    </row>
    <row r="82" spans="1:46" s="15" customFormat="1" ht="24.95" hidden="1" customHeight="1" x14ac:dyDescent="0.25">
      <c r="A82" s="110"/>
      <c r="B82" s="8"/>
      <c r="C82" s="4" t="s">
        <v>84</v>
      </c>
      <c r="D82" s="110"/>
      <c r="E82" s="110"/>
      <c r="F82" s="110"/>
      <c r="G82" s="110"/>
      <c r="H82" s="110"/>
      <c r="I82" s="110"/>
      <c r="J82" s="110"/>
      <c r="K82" s="110"/>
      <c r="L82" s="14"/>
      <c r="S82" s="110"/>
      <c r="T82" s="110"/>
      <c r="U82" s="110"/>
      <c r="V82" s="110"/>
      <c r="W82" s="110"/>
      <c r="X82" s="110"/>
      <c r="Y82" s="110"/>
      <c r="Z82" s="110"/>
      <c r="AA82" s="110"/>
      <c r="AB82" s="110"/>
      <c r="AC82" s="110"/>
      <c r="AD82" s="110"/>
    </row>
    <row r="83" spans="1:46" s="15" customFormat="1" ht="6.95" hidden="1" customHeight="1" x14ac:dyDescent="0.25">
      <c r="A83" s="110"/>
      <c r="B83" s="8"/>
      <c r="C83" s="110"/>
      <c r="D83" s="110"/>
      <c r="E83" s="110"/>
      <c r="F83" s="110"/>
      <c r="G83" s="110"/>
      <c r="H83" s="110"/>
      <c r="I83" s="110"/>
      <c r="J83" s="110"/>
      <c r="K83" s="110"/>
      <c r="L83" s="14"/>
      <c r="S83" s="110"/>
      <c r="T83" s="110"/>
      <c r="U83" s="110"/>
      <c r="V83" s="110"/>
      <c r="W83" s="110"/>
      <c r="X83" s="110"/>
      <c r="Y83" s="110"/>
      <c r="Z83" s="110"/>
      <c r="AA83" s="110"/>
      <c r="AB83" s="110"/>
      <c r="AC83" s="110"/>
      <c r="AD83" s="110"/>
    </row>
    <row r="84" spans="1:46" s="15" customFormat="1" ht="12" hidden="1" customHeight="1" x14ac:dyDescent="0.25">
      <c r="A84" s="110"/>
      <c r="B84" s="8"/>
      <c r="C84" s="113" t="s">
        <v>12</v>
      </c>
      <c r="D84" s="110"/>
      <c r="E84" s="110"/>
      <c r="F84" s="110"/>
      <c r="G84" s="110"/>
      <c r="H84" s="110"/>
      <c r="I84" s="110"/>
      <c r="J84" s="110"/>
      <c r="K84" s="110"/>
      <c r="L84" s="14"/>
      <c r="S84" s="110"/>
      <c r="T84" s="110"/>
      <c r="U84" s="110"/>
      <c r="V84" s="110"/>
      <c r="W84" s="110"/>
      <c r="X84" s="110"/>
      <c r="Y84" s="110"/>
      <c r="Z84" s="110"/>
      <c r="AA84" s="110"/>
      <c r="AB84" s="110"/>
      <c r="AC84" s="110"/>
      <c r="AD84" s="110"/>
    </row>
    <row r="85" spans="1:46" s="15" customFormat="1" ht="16.5" hidden="1" customHeight="1" x14ac:dyDescent="0.25">
      <c r="A85" s="110"/>
      <c r="B85" s="8"/>
      <c r="C85" s="110"/>
      <c r="D85" s="110"/>
      <c r="E85" s="281" t="str">
        <f>E7</f>
        <v>Rekonštrukcia chodníkov v obci Lenártovce</v>
      </c>
      <c r="F85" s="282"/>
      <c r="G85" s="282"/>
      <c r="H85" s="282"/>
      <c r="I85" s="110"/>
      <c r="J85" s="110"/>
      <c r="K85" s="110"/>
      <c r="L85" s="14"/>
      <c r="S85" s="110"/>
      <c r="T85" s="110"/>
      <c r="U85" s="110"/>
      <c r="V85" s="110"/>
      <c r="W85" s="110"/>
      <c r="X85" s="110"/>
      <c r="Y85" s="110"/>
      <c r="Z85" s="110"/>
      <c r="AA85" s="110"/>
      <c r="AB85" s="110"/>
      <c r="AC85" s="110"/>
      <c r="AD85" s="110"/>
    </row>
    <row r="86" spans="1:46" s="15" customFormat="1" ht="12" hidden="1" customHeight="1" x14ac:dyDescent="0.25">
      <c r="A86" s="110"/>
      <c r="B86" s="8"/>
      <c r="C86" s="113" t="s">
        <v>82</v>
      </c>
      <c r="D86" s="110"/>
      <c r="E86" s="110"/>
      <c r="F86" s="110"/>
      <c r="G86" s="110"/>
      <c r="H86" s="110"/>
      <c r="I86" s="110"/>
      <c r="J86" s="110"/>
      <c r="K86" s="110"/>
      <c r="L86" s="14"/>
      <c r="S86" s="110"/>
      <c r="T86" s="110"/>
      <c r="U86" s="110"/>
      <c r="V86" s="110"/>
      <c r="W86" s="110"/>
      <c r="X86" s="110"/>
      <c r="Y86" s="110"/>
      <c r="Z86" s="110"/>
      <c r="AA86" s="110"/>
      <c r="AB86" s="110"/>
      <c r="AC86" s="110"/>
      <c r="AD86" s="110"/>
    </row>
    <row r="87" spans="1:46" s="15" customFormat="1" ht="16.5" hidden="1" customHeight="1" x14ac:dyDescent="0.25">
      <c r="A87" s="110"/>
      <c r="B87" s="8"/>
      <c r="C87" s="110"/>
      <c r="D87" s="110"/>
      <c r="E87" s="253" t="str">
        <f>E9</f>
        <v>02-04.2/2022 - Vetva - B</v>
      </c>
      <c r="F87" s="274"/>
      <c r="G87" s="274"/>
      <c r="H87" s="274"/>
      <c r="I87" s="110"/>
      <c r="J87" s="110"/>
      <c r="K87" s="110"/>
      <c r="L87" s="14"/>
      <c r="S87" s="110"/>
      <c r="T87" s="110"/>
      <c r="U87" s="110"/>
      <c r="V87" s="110"/>
      <c r="W87" s="110"/>
      <c r="X87" s="110"/>
      <c r="Y87" s="110"/>
      <c r="Z87" s="110"/>
      <c r="AA87" s="110"/>
      <c r="AB87" s="110"/>
      <c r="AC87" s="110"/>
      <c r="AD87" s="110"/>
    </row>
    <row r="88" spans="1:46" s="15" customFormat="1" ht="6.95" hidden="1" customHeight="1" x14ac:dyDescent="0.25">
      <c r="A88" s="110"/>
      <c r="B88" s="8"/>
      <c r="C88" s="110"/>
      <c r="D88" s="110"/>
      <c r="E88" s="110"/>
      <c r="F88" s="110"/>
      <c r="G88" s="110"/>
      <c r="H88" s="110"/>
      <c r="I88" s="110"/>
      <c r="J88" s="110"/>
      <c r="K88" s="110"/>
      <c r="L88" s="14"/>
      <c r="S88" s="110"/>
      <c r="T88" s="110"/>
      <c r="U88" s="110"/>
      <c r="V88" s="110"/>
      <c r="W88" s="110"/>
      <c r="X88" s="110"/>
      <c r="Y88" s="110"/>
      <c r="Z88" s="110"/>
      <c r="AA88" s="110"/>
      <c r="AB88" s="110"/>
      <c r="AC88" s="110"/>
      <c r="AD88" s="110"/>
    </row>
    <row r="89" spans="1:46" s="15" customFormat="1" ht="12" hidden="1" customHeight="1" x14ac:dyDescent="0.25">
      <c r="A89" s="110"/>
      <c r="B89" s="8"/>
      <c r="C89" s="113" t="s">
        <v>16</v>
      </c>
      <c r="D89" s="110"/>
      <c r="E89" s="110"/>
      <c r="F89" s="105" t="str">
        <f>F12</f>
        <v>Lenártovce</v>
      </c>
      <c r="G89" s="110"/>
      <c r="H89" s="110"/>
      <c r="I89" s="113" t="s">
        <v>18</v>
      </c>
      <c r="J89" s="97" t="str">
        <f>IF(J12="","",J12)</f>
        <v/>
      </c>
      <c r="K89" s="110"/>
      <c r="L89" s="14"/>
      <c r="S89" s="110"/>
      <c r="T89" s="110"/>
      <c r="U89" s="110"/>
      <c r="V89" s="110"/>
      <c r="W89" s="110"/>
      <c r="X89" s="110"/>
      <c r="Y89" s="110"/>
      <c r="Z89" s="110"/>
      <c r="AA89" s="110"/>
      <c r="AB89" s="110"/>
      <c r="AC89" s="110"/>
      <c r="AD89" s="110"/>
    </row>
    <row r="90" spans="1:46" s="15" customFormat="1" ht="6.95" hidden="1" customHeight="1" x14ac:dyDescent="0.25">
      <c r="A90" s="110"/>
      <c r="B90" s="8"/>
      <c r="C90" s="110"/>
      <c r="D90" s="110"/>
      <c r="E90" s="110"/>
      <c r="F90" s="110"/>
      <c r="G90" s="110"/>
      <c r="H90" s="110"/>
      <c r="I90" s="110"/>
      <c r="J90" s="110"/>
      <c r="K90" s="110"/>
      <c r="L90" s="14"/>
      <c r="S90" s="110"/>
      <c r="T90" s="110"/>
      <c r="U90" s="110"/>
      <c r="V90" s="110"/>
      <c r="W90" s="110"/>
      <c r="X90" s="110"/>
      <c r="Y90" s="110"/>
      <c r="Z90" s="110"/>
      <c r="AA90" s="110"/>
      <c r="AB90" s="110"/>
      <c r="AC90" s="110"/>
      <c r="AD90" s="110"/>
    </row>
    <row r="91" spans="1:46" s="15" customFormat="1" ht="15.2" hidden="1" customHeight="1" x14ac:dyDescent="0.25">
      <c r="A91" s="110"/>
      <c r="B91" s="8"/>
      <c r="C91" s="113" t="s">
        <v>19</v>
      </c>
      <c r="D91" s="110"/>
      <c r="E91" s="110"/>
      <c r="F91" s="105" t="str">
        <f>E15</f>
        <v>Obec Lenártovce</v>
      </c>
      <c r="G91" s="110"/>
      <c r="H91" s="110"/>
      <c r="I91" s="113" t="s">
        <v>24</v>
      </c>
      <c r="J91" s="107" t="str">
        <f>E21</f>
        <v xml:space="preserve"> </v>
      </c>
      <c r="K91" s="110"/>
      <c r="L91" s="14"/>
      <c r="S91" s="110"/>
      <c r="T91" s="110"/>
      <c r="U91" s="110"/>
      <c r="V91" s="110"/>
      <c r="W91" s="110"/>
      <c r="X91" s="110"/>
      <c r="Y91" s="110"/>
      <c r="Z91" s="110"/>
      <c r="AA91" s="110"/>
      <c r="AB91" s="110"/>
      <c r="AC91" s="110"/>
      <c r="AD91" s="110"/>
    </row>
    <row r="92" spans="1:46" s="15" customFormat="1" ht="15.2" hidden="1" customHeight="1" x14ac:dyDescent="0.25">
      <c r="A92" s="110"/>
      <c r="B92" s="8"/>
      <c r="C92" s="113" t="s">
        <v>23</v>
      </c>
      <c r="D92" s="110"/>
      <c r="E92" s="110"/>
      <c r="F92" s="105" t="str">
        <f>IF(E18="","",E18)</f>
        <v/>
      </c>
      <c r="G92" s="110"/>
      <c r="H92" s="110"/>
      <c r="I92" s="113" t="s">
        <v>26</v>
      </c>
      <c r="J92" s="107" t="str">
        <f>E24</f>
        <v xml:space="preserve"> </v>
      </c>
      <c r="K92" s="110"/>
      <c r="L92" s="14"/>
      <c r="S92" s="110"/>
      <c r="T92" s="110"/>
      <c r="U92" s="110"/>
      <c r="V92" s="110"/>
      <c r="W92" s="110"/>
      <c r="X92" s="110"/>
      <c r="Y92" s="110"/>
      <c r="Z92" s="110"/>
      <c r="AA92" s="110"/>
      <c r="AB92" s="110"/>
      <c r="AC92" s="110"/>
      <c r="AD92" s="110"/>
    </row>
    <row r="93" spans="1:46" s="15" customFormat="1" ht="10.35" hidden="1" customHeight="1" x14ac:dyDescent="0.25">
      <c r="A93" s="110"/>
      <c r="B93" s="8"/>
      <c r="C93" s="110"/>
      <c r="D93" s="110"/>
      <c r="E93" s="110"/>
      <c r="F93" s="110"/>
      <c r="G93" s="110"/>
      <c r="H93" s="110"/>
      <c r="I93" s="110"/>
      <c r="J93" s="110"/>
      <c r="K93" s="110"/>
      <c r="L93" s="14"/>
      <c r="S93" s="110"/>
      <c r="T93" s="110"/>
      <c r="U93" s="110"/>
      <c r="V93" s="110"/>
      <c r="W93" s="110"/>
      <c r="X93" s="110"/>
      <c r="Y93" s="110"/>
      <c r="Z93" s="110"/>
      <c r="AA93" s="110"/>
      <c r="AB93" s="110"/>
      <c r="AC93" s="110"/>
      <c r="AD93" s="110"/>
    </row>
    <row r="94" spans="1:46" s="15" customFormat="1" ht="29.25" hidden="1" customHeight="1" x14ac:dyDescent="0.25">
      <c r="A94" s="110"/>
      <c r="B94" s="8"/>
      <c r="C94" s="55" t="s">
        <v>85</v>
      </c>
      <c r="D94" s="110"/>
      <c r="E94" s="110"/>
      <c r="F94" s="110"/>
      <c r="G94" s="110"/>
      <c r="H94" s="110"/>
      <c r="I94" s="110"/>
      <c r="J94" s="56" t="s">
        <v>86</v>
      </c>
      <c r="K94" s="110"/>
      <c r="L94" s="14"/>
      <c r="S94" s="110"/>
      <c r="T94" s="110"/>
      <c r="U94" s="110"/>
      <c r="V94" s="110"/>
      <c r="W94" s="110"/>
      <c r="X94" s="110"/>
      <c r="Y94" s="110"/>
      <c r="Z94" s="110"/>
      <c r="AA94" s="110"/>
      <c r="AB94" s="110"/>
      <c r="AC94" s="110"/>
      <c r="AD94" s="110"/>
    </row>
    <row r="95" spans="1:46" s="15" customFormat="1" ht="10.35" hidden="1" customHeight="1" x14ac:dyDescent="0.25">
      <c r="A95" s="110"/>
      <c r="B95" s="8"/>
      <c r="C95" s="110"/>
      <c r="D95" s="110"/>
      <c r="E95" s="110"/>
      <c r="F95" s="110"/>
      <c r="G95" s="110"/>
      <c r="H95" s="110"/>
      <c r="I95" s="110"/>
      <c r="J95" s="110"/>
      <c r="K95" s="110"/>
      <c r="L95" s="14"/>
      <c r="S95" s="110"/>
      <c r="T95" s="110"/>
      <c r="U95" s="110"/>
      <c r="V95" s="110"/>
      <c r="W95" s="110"/>
      <c r="X95" s="110"/>
      <c r="Y95" s="110"/>
      <c r="Z95" s="110"/>
      <c r="AA95" s="110"/>
      <c r="AB95" s="110"/>
      <c r="AC95" s="110"/>
      <c r="AD95" s="110"/>
    </row>
    <row r="96" spans="1:46" s="15" customFormat="1" ht="22.9" hidden="1" customHeight="1" x14ac:dyDescent="0.25">
      <c r="A96" s="110"/>
      <c r="B96" s="8"/>
      <c r="C96" s="57" t="s">
        <v>87</v>
      </c>
      <c r="D96" s="110"/>
      <c r="E96" s="110"/>
      <c r="F96" s="110"/>
      <c r="G96" s="110"/>
      <c r="H96" s="110"/>
      <c r="I96" s="110"/>
      <c r="J96" s="95">
        <f>J121</f>
        <v>0</v>
      </c>
      <c r="K96" s="110"/>
      <c r="L96" s="14"/>
      <c r="S96" s="110"/>
      <c r="T96" s="110"/>
      <c r="U96" s="110"/>
      <c r="V96" s="110"/>
      <c r="W96" s="110"/>
      <c r="X96" s="110"/>
      <c r="Y96" s="110"/>
      <c r="Z96" s="110"/>
      <c r="AA96" s="110"/>
      <c r="AB96" s="110"/>
      <c r="AC96" s="110"/>
      <c r="AD96" s="110"/>
      <c r="AT96" s="143" t="s">
        <v>88</v>
      </c>
    </row>
    <row r="97" spans="1:30" s="59" customFormat="1" ht="24.95" hidden="1" customHeight="1" x14ac:dyDescent="0.25">
      <c r="B97" s="58"/>
      <c r="D97" s="60" t="s">
        <v>89</v>
      </c>
      <c r="E97" s="61"/>
      <c r="F97" s="61"/>
      <c r="G97" s="61"/>
      <c r="H97" s="61"/>
      <c r="I97" s="61"/>
      <c r="J97" s="62">
        <f>J122</f>
        <v>0</v>
      </c>
      <c r="L97" s="58"/>
    </row>
    <row r="98" spans="1:30" s="64" customFormat="1" ht="19.899999999999999" hidden="1" customHeight="1" x14ac:dyDescent="0.25">
      <c r="B98" s="63"/>
      <c r="D98" s="65" t="s">
        <v>90</v>
      </c>
      <c r="E98" s="66"/>
      <c r="F98" s="66"/>
      <c r="G98" s="66"/>
      <c r="H98" s="66"/>
      <c r="I98" s="66"/>
      <c r="J98" s="67">
        <f>J123</f>
        <v>0</v>
      </c>
      <c r="L98" s="63"/>
    </row>
    <row r="99" spans="1:30" s="64" customFormat="1" ht="19.899999999999999" hidden="1" customHeight="1" x14ac:dyDescent="0.25">
      <c r="B99" s="63"/>
      <c r="D99" s="65" t="s">
        <v>91</v>
      </c>
      <c r="E99" s="66"/>
      <c r="F99" s="66"/>
      <c r="G99" s="66"/>
      <c r="H99" s="66"/>
      <c r="I99" s="66"/>
      <c r="J99" s="67">
        <f>J131</f>
        <v>0</v>
      </c>
      <c r="L99" s="63"/>
    </row>
    <row r="100" spans="1:30" s="64" customFormat="1" ht="19.899999999999999" hidden="1" customHeight="1" x14ac:dyDescent="0.25">
      <c r="B100" s="63"/>
      <c r="D100" s="65" t="s">
        <v>92</v>
      </c>
      <c r="E100" s="66"/>
      <c r="F100" s="66"/>
      <c r="G100" s="66"/>
      <c r="H100" s="66"/>
      <c r="I100" s="66"/>
      <c r="J100" s="67">
        <f>J136</f>
        <v>0</v>
      </c>
      <c r="L100" s="63"/>
    </row>
    <row r="101" spans="1:30" s="64" customFormat="1" ht="19.899999999999999" hidden="1" customHeight="1" x14ac:dyDescent="0.25">
      <c r="B101" s="63"/>
      <c r="D101" s="65" t="s">
        <v>93</v>
      </c>
      <c r="E101" s="66"/>
      <c r="F101" s="66"/>
      <c r="G101" s="66"/>
      <c r="H101" s="66"/>
      <c r="I101" s="66"/>
      <c r="J101" s="67">
        <f>J145</f>
        <v>0</v>
      </c>
      <c r="L101" s="63"/>
    </row>
    <row r="102" spans="1:30" s="15" customFormat="1" ht="21.75" hidden="1" customHeight="1" x14ac:dyDescent="0.25">
      <c r="A102" s="110"/>
      <c r="B102" s="8"/>
      <c r="C102" s="110"/>
      <c r="D102" s="110"/>
      <c r="E102" s="110"/>
      <c r="F102" s="110"/>
      <c r="G102" s="110"/>
      <c r="H102" s="110"/>
      <c r="I102" s="110"/>
      <c r="J102" s="110"/>
      <c r="K102" s="110"/>
      <c r="L102" s="14"/>
      <c r="S102" s="110"/>
      <c r="T102" s="110"/>
      <c r="U102" s="110"/>
      <c r="V102" s="110"/>
      <c r="W102" s="110"/>
      <c r="X102" s="110"/>
      <c r="Y102" s="110"/>
      <c r="Z102" s="110"/>
      <c r="AA102" s="110"/>
      <c r="AB102" s="110"/>
      <c r="AC102" s="110"/>
      <c r="AD102" s="110"/>
    </row>
    <row r="103" spans="1:30" s="15" customFormat="1" ht="6.95" hidden="1" customHeight="1" x14ac:dyDescent="0.25">
      <c r="A103" s="110"/>
      <c r="B103" s="20"/>
      <c r="C103" s="21"/>
      <c r="D103" s="21"/>
      <c r="E103" s="21"/>
      <c r="F103" s="21"/>
      <c r="G103" s="21"/>
      <c r="H103" s="21"/>
      <c r="I103" s="21"/>
      <c r="J103" s="21"/>
      <c r="K103" s="21"/>
      <c r="L103" s="14"/>
      <c r="S103" s="110"/>
      <c r="T103" s="110"/>
      <c r="U103" s="110"/>
      <c r="V103" s="110"/>
      <c r="W103" s="110"/>
      <c r="X103" s="110"/>
      <c r="Y103" s="110"/>
      <c r="Z103" s="110"/>
      <c r="AA103" s="110"/>
      <c r="AB103" s="110"/>
      <c r="AC103" s="110"/>
      <c r="AD103" s="110"/>
    </row>
    <row r="104" spans="1:30" hidden="1" x14ac:dyDescent="0.25"/>
    <row r="105" spans="1:30" hidden="1" x14ac:dyDescent="0.25"/>
    <row r="106" spans="1:30" hidden="1" x14ac:dyDescent="0.25"/>
    <row r="107" spans="1:30" s="15" customFormat="1" ht="6.95" customHeight="1" x14ac:dyDescent="0.25">
      <c r="A107" s="110"/>
      <c r="B107" s="114"/>
      <c r="C107" s="115"/>
      <c r="D107" s="115"/>
      <c r="E107" s="115"/>
      <c r="F107" s="115"/>
      <c r="G107" s="115"/>
      <c r="H107" s="115"/>
      <c r="I107" s="115"/>
      <c r="J107" s="115"/>
      <c r="K107" s="115"/>
      <c r="L107" s="172"/>
      <c r="M107" s="172"/>
      <c r="N107" s="173"/>
      <c r="S107" s="110"/>
      <c r="T107" s="110"/>
      <c r="U107" s="110"/>
      <c r="V107" s="110"/>
      <c r="W107" s="110"/>
      <c r="X107" s="110"/>
      <c r="Y107" s="110"/>
      <c r="Z107" s="110"/>
      <c r="AA107" s="110"/>
      <c r="AB107" s="110"/>
      <c r="AC107" s="110"/>
      <c r="AD107" s="110"/>
    </row>
    <row r="108" spans="1:30" s="15" customFormat="1" ht="24.95" customHeight="1" x14ac:dyDescent="0.25">
      <c r="A108" s="110"/>
      <c r="B108" s="116"/>
      <c r="C108" s="81" t="s">
        <v>94</v>
      </c>
      <c r="D108" s="112"/>
      <c r="E108" s="112"/>
      <c r="F108" s="112"/>
      <c r="G108" s="112"/>
      <c r="H108" s="112"/>
      <c r="I108" s="112"/>
      <c r="J108" s="112"/>
      <c r="K108" s="112"/>
      <c r="L108" s="174"/>
      <c r="M108" s="174"/>
      <c r="N108" s="175"/>
      <c r="S108" s="110"/>
      <c r="T108" s="110"/>
      <c r="U108" s="110"/>
      <c r="V108" s="110"/>
      <c r="W108" s="110"/>
      <c r="X108" s="110"/>
      <c r="Y108" s="110"/>
      <c r="Z108" s="110"/>
      <c r="AA108" s="110"/>
      <c r="AB108" s="110"/>
      <c r="AC108" s="110"/>
      <c r="AD108" s="110"/>
    </row>
    <row r="109" spans="1:30" s="15" customFormat="1" ht="6.95" customHeight="1" x14ac:dyDescent="0.25">
      <c r="A109" s="110"/>
      <c r="B109" s="116"/>
      <c r="C109" s="112"/>
      <c r="D109" s="112"/>
      <c r="E109" s="112"/>
      <c r="F109" s="112"/>
      <c r="G109" s="112"/>
      <c r="H109" s="112"/>
      <c r="I109" s="112"/>
      <c r="J109" s="112"/>
      <c r="K109" s="112"/>
      <c r="L109" s="174"/>
      <c r="M109" s="174"/>
      <c r="N109" s="175"/>
      <c r="S109" s="110"/>
      <c r="T109" s="110"/>
      <c r="U109" s="110"/>
      <c r="V109" s="110"/>
      <c r="W109" s="110"/>
      <c r="X109" s="110"/>
      <c r="Y109" s="110"/>
      <c r="Z109" s="110"/>
      <c r="AA109" s="110"/>
      <c r="AB109" s="110"/>
      <c r="AC109" s="110"/>
      <c r="AD109" s="110"/>
    </row>
    <row r="110" spans="1:30" s="15" customFormat="1" ht="12" customHeight="1" x14ac:dyDescent="0.25">
      <c r="A110" s="110"/>
      <c r="B110" s="116"/>
      <c r="C110" s="111" t="s">
        <v>12</v>
      </c>
      <c r="D110" s="112"/>
      <c r="E110" s="112"/>
      <c r="F110" s="112"/>
      <c r="G110" s="112"/>
      <c r="H110" s="112"/>
      <c r="I110" s="112"/>
      <c r="J110" s="112"/>
      <c r="K110" s="112"/>
      <c r="L110" s="174"/>
      <c r="M110" s="174"/>
      <c r="N110" s="175"/>
      <c r="S110" s="110"/>
      <c r="T110" s="110"/>
      <c r="U110" s="110"/>
      <c r="V110" s="110"/>
      <c r="W110" s="110"/>
      <c r="X110" s="110"/>
      <c r="Y110" s="110"/>
      <c r="Z110" s="110"/>
      <c r="AA110" s="110"/>
      <c r="AB110" s="110"/>
      <c r="AC110" s="110"/>
      <c r="AD110" s="110"/>
    </row>
    <row r="111" spans="1:30" s="15" customFormat="1" ht="16.5" customHeight="1" x14ac:dyDescent="0.25">
      <c r="A111" s="110"/>
      <c r="B111" s="116"/>
      <c r="C111" s="112"/>
      <c r="D111" s="112"/>
      <c r="E111" s="275" t="str">
        <f>E7</f>
        <v>Rekonštrukcia chodníkov v obci Lenártovce</v>
      </c>
      <c r="F111" s="276"/>
      <c r="G111" s="276"/>
      <c r="H111" s="276"/>
      <c r="I111" s="112"/>
      <c r="J111" s="112"/>
      <c r="K111" s="112"/>
      <c r="L111" s="174"/>
      <c r="M111" s="174"/>
      <c r="N111" s="175"/>
      <c r="S111" s="110"/>
      <c r="T111" s="110"/>
      <c r="U111" s="110"/>
      <c r="V111" s="110"/>
      <c r="W111" s="110"/>
      <c r="X111" s="110" t="s">
        <v>220</v>
      </c>
      <c r="Y111" s="110"/>
      <c r="Z111" s="110"/>
      <c r="AA111" s="110"/>
      <c r="AB111" s="110"/>
      <c r="AC111" s="110"/>
      <c r="AD111" s="110"/>
    </row>
    <row r="112" spans="1:30" s="15" customFormat="1" ht="12" customHeight="1" x14ac:dyDescent="0.25">
      <c r="A112" s="110"/>
      <c r="B112" s="116"/>
      <c r="C112" s="111" t="s">
        <v>82</v>
      </c>
      <c r="D112" s="112"/>
      <c r="E112" s="112"/>
      <c r="F112" s="112"/>
      <c r="G112" s="112"/>
      <c r="H112" s="112"/>
      <c r="I112" s="112"/>
      <c r="J112" s="112"/>
      <c r="K112" s="112"/>
      <c r="L112" s="174"/>
      <c r="M112" s="174"/>
      <c r="N112" s="175"/>
      <c r="S112" s="110"/>
      <c r="T112" s="110"/>
      <c r="U112" s="110"/>
      <c r="V112" s="110"/>
      <c r="W112" s="110"/>
      <c r="X112" s="110">
        <v>10</v>
      </c>
      <c r="Y112" s="110"/>
      <c r="Z112" s="110"/>
      <c r="AA112" s="110"/>
      <c r="AB112" s="110"/>
      <c r="AC112" s="110"/>
      <c r="AD112" s="110"/>
    </row>
    <row r="113" spans="1:64" s="15" customFormat="1" ht="16.5" customHeight="1" x14ac:dyDescent="0.25">
      <c r="A113" s="110"/>
      <c r="B113" s="116"/>
      <c r="C113" s="112"/>
      <c r="D113" s="112"/>
      <c r="E113" s="277" t="str">
        <f>E9</f>
        <v>02-04.2/2022 - Vetva - B</v>
      </c>
      <c r="F113" s="278"/>
      <c r="G113" s="278"/>
      <c r="H113" s="278"/>
      <c r="I113" s="112"/>
      <c r="J113" s="112"/>
      <c r="K113" s="112"/>
      <c r="L113" s="174"/>
      <c r="M113" s="174"/>
      <c r="N113" s="175"/>
      <c r="S113" s="110"/>
      <c r="T113" s="110"/>
      <c r="U113" s="110"/>
      <c r="V113" s="110"/>
      <c r="W113" s="110"/>
      <c r="X113" s="110">
        <v>20</v>
      </c>
      <c r="Y113" s="110"/>
      <c r="Z113" s="110"/>
      <c r="AA113" s="110"/>
      <c r="AB113" s="110"/>
      <c r="AC113" s="110"/>
      <c r="AD113" s="110"/>
    </row>
    <row r="114" spans="1:64" s="15" customFormat="1" ht="6.95" customHeight="1" x14ac:dyDescent="0.25">
      <c r="A114" s="110"/>
      <c r="B114" s="116"/>
      <c r="C114" s="112"/>
      <c r="D114" s="112"/>
      <c r="E114" s="112"/>
      <c r="F114" s="112"/>
      <c r="G114" s="112"/>
      <c r="H114" s="112"/>
      <c r="I114" s="112"/>
      <c r="J114" s="112"/>
      <c r="K114" s="112"/>
      <c r="L114" s="174"/>
      <c r="M114" s="174"/>
      <c r="N114" s="175"/>
      <c r="S114" s="110"/>
      <c r="T114" s="110"/>
      <c r="U114" s="110"/>
      <c r="V114" s="110"/>
      <c r="W114" s="110"/>
      <c r="X114" s="110"/>
      <c r="Y114" s="110"/>
      <c r="Z114" s="110"/>
      <c r="AA114" s="110"/>
      <c r="AB114" s="110"/>
      <c r="AC114" s="110"/>
      <c r="AD114" s="110"/>
    </row>
    <row r="115" spans="1:64" s="15" customFormat="1" ht="12" customHeight="1" x14ac:dyDescent="0.25">
      <c r="A115" s="110"/>
      <c r="B115" s="116"/>
      <c r="C115" s="111" t="s">
        <v>16</v>
      </c>
      <c r="D115" s="112"/>
      <c r="E115" s="112"/>
      <c r="F115" s="79" t="str">
        <f>F12</f>
        <v>Lenártovce</v>
      </c>
      <c r="G115" s="112"/>
      <c r="H115" s="112"/>
      <c r="I115" s="111" t="s">
        <v>18</v>
      </c>
      <c r="J115" s="124"/>
      <c r="K115" s="112"/>
      <c r="L115" s="174"/>
      <c r="M115" s="174"/>
      <c r="N115" s="175"/>
      <c r="S115" s="110"/>
      <c r="T115" s="110"/>
      <c r="U115" s="110"/>
      <c r="V115" s="110"/>
      <c r="W115" s="110"/>
      <c r="X115" s="110"/>
      <c r="Y115" s="110"/>
      <c r="Z115" s="110"/>
      <c r="AA115" s="110"/>
      <c r="AB115" s="110"/>
      <c r="AC115" s="110"/>
      <c r="AD115" s="110"/>
    </row>
    <row r="116" spans="1:64" s="15" customFormat="1" ht="6.95" customHeight="1" x14ac:dyDescent="0.25">
      <c r="A116" s="110"/>
      <c r="B116" s="116"/>
      <c r="C116" s="112"/>
      <c r="D116" s="112"/>
      <c r="E116" s="112"/>
      <c r="F116" s="112"/>
      <c r="G116" s="112"/>
      <c r="H116" s="112"/>
      <c r="I116" s="112"/>
      <c r="J116" s="112"/>
      <c r="K116" s="112"/>
      <c r="L116" s="174"/>
      <c r="M116" s="174"/>
      <c r="N116" s="175"/>
      <c r="S116" s="110"/>
      <c r="T116" s="110"/>
      <c r="U116" s="110"/>
      <c r="V116" s="110"/>
      <c r="W116" s="110"/>
      <c r="X116" s="110"/>
      <c r="Y116" s="110"/>
      <c r="Z116" s="110"/>
      <c r="AA116" s="110"/>
      <c r="AB116" s="110"/>
      <c r="AC116" s="110"/>
      <c r="AD116" s="110"/>
    </row>
    <row r="117" spans="1:64" s="15" customFormat="1" ht="15.2" customHeight="1" x14ac:dyDescent="0.25">
      <c r="A117" s="110"/>
      <c r="B117" s="116"/>
      <c r="C117" s="111" t="s">
        <v>19</v>
      </c>
      <c r="D117" s="112"/>
      <c r="E117" s="112"/>
      <c r="F117" s="79" t="str">
        <f>E15</f>
        <v>Obec Lenártovce</v>
      </c>
      <c r="G117" s="112"/>
      <c r="H117" s="112"/>
      <c r="I117" s="111" t="s">
        <v>24</v>
      </c>
      <c r="J117" s="80" t="str">
        <f>E21</f>
        <v xml:space="preserve"> </v>
      </c>
      <c r="K117" s="112"/>
      <c r="L117" s="174"/>
      <c r="M117" s="174"/>
      <c r="N117" s="175"/>
      <c r="S117" s="110"/>
      <c r="T117" s="110"/>
      <c r="U117" s="110"/>
      <c r="V117" s="110"/>
      <c r="W117" s="110"/>
      <c r="X117" s="110"/>
      <c r="Y117" s="110"/>
      <c r="Z117" s="110"/>
      <c r="AA117" s="110"/>
      <c r="AB117" s="110"/>
      <c r="AC117" s="110"/>
      <c r="AD117" s="110"/>
    </row>
    <row r="118" spans="1:64" s="15" customFormat="1" ht="15.2" customHeight="1" x14ac:dyDescent="0.25">
      <c r="A118" s="110"/>
      <c r="B118" s="116"/>
      <c r="C118" s="111" t="s">
        <v>23</v>
      </c>
      <c r="D118" s="112"/>
      <c r="E118" s="112"/>
      <c r="F118" s="230"/>
      <c r="G118" s="112"/>
      <c r="H118" s="112"/>
      <c r="I118" s="111" t="s">
        <v>26</v>
      </c>
      <c r="J118" s="80" t="str">
        <f>E24</f>
        <v xml:space="preserve"> </v>
      </c>
      <c r="K118" s="112"/>
      <c r="L118" s="174"/>
      <c r="M118" s="174"/>
      <c r="N118" s="175"/>
      <c r="S118" s="110"/>
      <c r="T118" s="110"/>
      <c r="U118" s="110"/>
      <c r="V118" s="110"/>
      <c r="W118" s="110"/>
      <c r="X118" s="110"/>
      <c r="Y118" s="110"/>
      <c r="Z118" s="110"/>
      <c r="AA118" s="110"/>
      <c r="AB118" s="110"/>
      <c r="AC118" s="110"/>
      <c r="AD118" s="110"/>
    </row>
    <row r="119" spans="1:64" s="15" customFormat="1" ht="10.35" customHeight="1" x14ac:dyDescent="0.25">
      <c r="A119" s="110"/>
      <c r="B119" s="116"/>
      <c r="C119" s="112"/>
      <c r="D119" s="112"/>
      <c r="E119" s="112"/>
      <c r="F119" s="112"/>
      <c r="G119" s="112"/>
      <c r="H119" s="112"/>
      <c r="I119" s="112"/>
      <c r="J119" s="112"/>
      <c r="K119" s="112"/>
      <c r="L119" s="174"/>
      <c r="M119" s="174"/>
      <c r="N119" s="175"/>
      <c r="S119" s="110"/>
      <c r="T119" s="110"/>
      <c r="U119" s="110"/>
      <c r="V119" s="110"/>
      <c r="W119" s="110"/>
      <c r="X119" s="110"/>
      <c r="Y119" s="110"/>
      <c r="Z119" s="110"/>
      <c r="AA119" s="110"/>
      <c r="AB119" s="110"/>
      <c r="AC119" s="110"/>
      <c r="AD119" s="110"/>
    </row>
    <row r="120" spans="1:64" s="178" customFormat="1" ht="30" x14ac:dyDescent="0.25">
      <c r="A120" s="176"/>
      <c r="B120" s="117"/>
      <c r="C120" s="82" t="s">
        <v>95</v>
      </c>
      <c r="D120" s="82" t="s">
        <v>53</v>
      </c>
      <c r="E120" s="82" t="s">
        <v>49</v>
      </c>
      <c r="F120" s="82" t="s">
        <v>50</v>
      </c>
      <c r="G120" s="82" t="s">
        <v>96</v>
      </c>
      <c r="H120" s="82" t="s">
        <v>97</v>
      </c>
      <c r="I120" s="82" t="s">
        <v>98</v>
      </c>
      <c r="J120" s="82" t="s">
        <v>86</v>
      </c>
      <c r="K120" s="82" t="s">
        <v>99</v>
      </c>
      <c r="L120" s="93" t="s">
        <v>32</v>
      </c>
      <c r="M120" s="93" t="s">
        <v>1</v>
      </c>
      <c r="N120" s="192" t="s">
        <v>218</v>
      </c>
      <c r="O120" s="31" t="s">
        <v>100</v>
      </c>
      <c r="P120" s="31" t="s">
        <v>101</v>
      </c>
      <c r="Q120" s="31" t="s">
        <v>102</v>
      </c>
      <c r="R120" s="31" t="s">
        <v>103</v>
      </c>
      <c r="S120" s="31" t="s">
        <v>104</v>
      </c>
      <c r="T120" s="32" t="s">
        <v>105</v>
      </c>
      <c r="U120" s="176"/>
      <c r="V120" s="176"/>
      <c r="W120" s="176"/>
      <c r="X120" s="176"/>
      <c r="Y120" s="176"/>
      <c r="Z120" s="176"/>
      <c r="AA120" s="176"/>
      <c r="AB120" s="176"/>
      <c r="AC120" s="176"/>
      <c r="AD120" s="176"/>
    </row>
    <row r="121" spans="1:64" s="15" customFormat="1" ht="22.9" customHeight="1" x14ac:dyDescent="0.25">
      <c r="A121" s="110"/>
      <c r="B121" s="116"/>
      <c r="C121" s="83" t="s">
        <v>87</v>
      </c>
      <c r="D121" s="112"/>
      <c r="E121" s="112"/>
      <c r="F121" s="112"/>
      <c r="G121" s="112"/>
      <c r="H121" s="112"/>
      <c r="I121" s="112"/>
      <c r="J121" s="84">
        <f>BJ121</f>
        <v>0</v>
      </c>
      <c r="K121" s="112"/>
      <c r="L121" s="112"/>
      <c r="M121" s="112"/>
      <c r="N121" s="118">
        <f>N122</f>
        <v>0</v>
      </c>
      <c r="O121" s="34"/>
      <c r="P121" s="68">
        <f>P122</f>
        <v>0</v>
      </c>
      <c r="Q121" s="34"/>
      <c r="R121" s="68">
        <f>R122</f>
        <v>212.97016000000002</v>
      </c>
      <c r="S121" s="34"/>
      <c r="T121" s="69">
        <f>T122</f>
        <v>96.472999999999999</v>
      </c>
      <c r="U121" s="110"/>
      <c r="V121" s="110"/>
      <c r="W121" s="110"/>
      <c r="X121" s="110">
        <v>10</v>
      </c>
      <c r="Y121" s="110"/>
      <c r="Z121" s="110"/>
      <c r="AA121" s="110"/>
      <c r="AB121" s="110"/>
      <c r="AC121" s="110"/>
      <c r="AD121" s="110"/>
      <c r="AS121" s="143" t="s">
        <v>67</v>
      </c>
      <c r="AT121" s="143" t="s">
        <v>88</v>
      </c>
      <c r="BJ121" s="179">
        <f>BJ122</f>
        <v>0</v>
      </c>
    </row>
    <row r="122" spans="1:64" s="180" customFormat="1" ht="25.9" customHeight="1" x14ac:dyDescent="0.2">
      <c r="B122" s="119"/>
      <c r="C122" s="71"/>
      <c r="D122" s="86" t="s">
        <v>67</v>
      </c>
      <c r="E122" s="87" t="s">
        <v>106</v>
      </c>
      <c r="F122" s="87" t="s">
        <v>107</v>
      </c>
      <c r="G122" s="71"/>
      <c r="H122" s="71"/>
      <c r="I122" s="71"/>
      <c r="J122" s="88">
        <f>BJ122</f>
        <v>0</v>
      </c>
      <c r="K122" s="71"/>
      <c r="L122" s="71"/>
      <c r="M122" s="71"/>
      <c r="N122" s="120">
        <f>N123+N131+N136+N145</f>
        <v>0</v>
      </c>
      <c r="O122" s="71"/>
      <c r="P122" s="72">
        <f>P123+P131+P136+P145</f>
        <v>0</v>
      </c>
      <c r="Q122" s="71"/>
      <c r="R122" s="72">
        <f>R123+R131+R136+R145</f>
        <v>212.97016000000002</v>
      </c>
      <c r="S122" s="71"/>
      <c r="T122" s="73">
        <f>T123+T131+T136+T145</f>
        <v>96.472999999999999</v>
      </c>
      <c r="X122" s="180">
        <v>20</v>
      </c>
      <c r="AQ122" s="181" t="s">
        <v>76</v>
      </c>
      <c r="AS122" s="182" t="s">
        <v>67</v>
      </c>
      <c r="AT122" s="182" t="s">
        <v>68</v>
      </c>
      <c r="AX122" s="181" t="s">
        <v>108</v>
      </c>
      <c r="BJ122" s="183">
        <f>BJ123+BJ131+BJ136+BJ145</f>
        <v>0</v>
      </c>
    </row>
    <row r="123" spans="1:64" s="180" customFormat="1" ht="22.9" customHeight="1" x14ac:dyDescent="0.2">
      <c r="B123" s="119"/>
      <c r="C123" s="71"/>
      <c r="D123" s="86" t="s">
        <v>67</v>
      </c>
      <c r="E123" s="90" t="s">
        <v>76</v>
      </c>
      <c r="F123" s="90" t="s">
        <v>109</v>
      </c>
      <c r="G123" s="71"/>
      <c r="H123" s="71"/>
      <c r="I123" s="71"/>
      <c r="J123" s="91">
        <f>SUM(J124:J130)</f>
        <v>0</v>
      </c>
      <c r="K123" s="71"/>
      <c r="L123" s="71"/>
      <c r="M123" s="71"/>
      <c r="N123" s="121">
        <f>SUM(N124:N130)</f>
        <v>0</v>
      </c>
      <c r="O123" s="71"/>
      <c r="P123" s="72">
        <f>SUM(P124:P130)</f>
        <v>0</v>
      </c>
      <c r="Q123" s="71"/>
      <c r="R123" s="72">
        <f>SUM(R124:R130)</f>
        <v>0</v>
      </c>
      <c r="S123" s="71"/>
      <c r="T123" s="73">
        <f>SUM(T124:T130)</f>
        <v>96.472999999999999</v>
      </c>
      <c r="AQ123" s="181" t="s">
        <v>76</v>
      </c>
      <c r="AS123" s="182" t="s">
        <v>67</v>
      </c>
      <c r="AT123" s="182" t="s">
        <v>76</v>
      </c>
      <c r="AX123" s="181" t="s">
        <v>108</v>
      </c>
      <c r="BJ123" s="183">
        <f>SUM(BJ124:BJ130)</f>
        <v>0</v>
      </c>
    </row>
    <row r="124" spans="1:64" s="15" customFormat="1" ht="33" customHeight="1" x14ac:dyDescent="0.25">
      <c r="A124" s="110"/>
      <c r="B124" s="116"/>
      <c r="C124" s="126" t="s">
        <v>76</v>
      </c>
      <c r="D124" s="126" t="s">
        <v>110</v>
      </c>
      <c r="E124" s="127" t="s">
        <v>111</v>
      </c>
      <c r="F124" s="128" t="s">
        <v>112</v>
      </c>
      <c r="G124" s="129" t="s">
        <v>113</v>
      </c>
      <c r="H124" s="130">
        <v>181</v>
      </c>
      <c r="I124" s="131"/>
      <c r="J124" s="130">
        <f t="shared" ref="J124:J130" si="0">ROUND(I124*H124,3)</f>
        <v>0</v>
      </c>
      <c r="K124" s="132"/>
      <c r="L124" s="193">
        <v>20</v>
      </c>
      <c r="M124" s="130" t="s">
        <v>1</v>
      </c>
      <c r="N124" s="130">
        <f t="shared" ref="N124:N146" si="1">IF(L124&gt;11,J124*1.2,J124*1.1)</f>
        <v>0</v>
      </c>
      <c r="O124" s="112"/>
      <c r="P124" s="74">
        <f t="shared" ref="P124:P130" si="2">O124*H124</f>
        <v>0</v>
      </c>
      <c r="Q124" s="74">
        <v>0</v>
      </c>
      <c r="R124" s="74">
        <f t="shared" ref="R124:R130" si="3">Q124*H124</f>
        <v>0</v>
      </c>
      <c r="S124" s="74">
        <v>0.13800000000000001</v>
      </c>
      <c r="T124" s="75">
        <f t="shared" ref="T124:T130" si="4">S124*H124</f>
        <v>24.978000000000002</v>
      </c>
      <c r="U124" s="110"/>
      <c r="V124" s="110"/>
      <c r="W124" s="110"/>
      <c r="X124" s="110">
        <v>20</v>
      </c>
      <c r="Y124" s="110"/>
      <c r="Z124" s="110"/>
      <c r="AA124" s="110"/>
      <c r="AB124" s="110"/>
      <c r="AC124" s="110"/>
      <c r="AD124" s="110"/>
      <c r="AQ124" s="55" t="s">
        <v>114</v>
      </c>
      <c r="AS124" s="55" t="s">
        <v>110</v>
      </c>
      <c r="AT124" s="55" t="s">
        <v>115</v>
      </c>
      <c r="AX124" s="143" t="s">
        <v>108</v>
      </c>
      <c r="BD124" s="185">
        <f t="shared" ref="BD124:BD130" si="5">IF(N124="základná",J124,0)</f>
        <v>0</v>
      </c>
      <c r="BE124" s="185">
        <f t="shared" ref="BE124:BE130" si="6">IF(N124="znížená",J124,0)</f>
        <v>0</v>
      </c>
      <c r="BF124" s="185">
        <f t="shared" ref="BF124:BF130" si="7">IF(N124="zákl. prenesená",J124,0)</f>
        <v>0</v>
      </c>
      <c r="BG124" s="185">
        <f t="shared" ref="BG124:BG130" si="8">IF(N124="zníž. prenesená",J124,0)</f>
        <v>0</v>
      </c>
      <c r="BH124" s="185">
        <f t="shared" ref="BH124:BH130" si="9">IF(N124="nulová",J124,0)</f>
        <v>0</v>
      </c>
      <c r="BI124" s="143" t="s">
        <v>115</v>
      </c>
      <c r="BJ124" s="186">
        <f t="shared" ref="BJ124:BJ130" si="10">ROUND(I124*H124,3)</f>
        <v>0</v>
      </c>
      <c r="BK124" s="143" t="s">
        <v>114</v>
      </c>
      <c r="BL124" s="55" t="s">
        <v>192</v>
      </c>
    </row>
    <row r="125" spans="1:64" s="15" customFormat="1" ht="24.2" customHeight="1" x14ac:dyDescent="0.25">
      <c r="A125" s="110"/>
      <c r="B125" s="116"/>
      <c r="C125" s="126" t="s">
        <v>115</v>
      </c>
      <c r="D125" s="126" t="s">
        <v>110</v>
      </c>
      <c r="E125" s="127" t="s">
        <v>117</v>
      </c>
      <c r="F125" s="128" t="s">
        <v>118</v>
      </c>
      <c r="G125" s="129" t="s">
        <v>113</v>
      </c>
      <c r="H125" s="130">
        <v>181</v>
      </c>
      <c r="I125" s="131"/>
      <c r="J125" s="130">
        <f t="shared" si="0"/>
        <v>0</v>
      </c>
      <c r="K125" s="132"/>
      <c r="L125" s="193">
        <v>20</v>
      </c>
      <c r="M125" s="130" t="s">
        <v>1</v>
      </c>
      <c r="N125" s="130">
        <f t="shared" si="1"/>
        <v>0</v>
      </c>
      <c r="O125" s="112"/>
      <c r="P125" s="74">
        <f t="shared" si="2"/>
        <v>0</v>
      </c>
      <c r="Q125" s="74">
        <v>0</v>
      </c>
      <c r="R125" s="74">
        <f t="shared" si="3"/>
        <v>0</v>
      </c>
      <c r="S125" s="74">
        <v>0.16</v>
      </c>
      <c r="T125" s="75">
        <f t="shared" si="4"/>
        <v>28.96</v>
      </c>
      <c r="U125" s="110"/>
      <c r="V125" s="110"/>
      <c r="W125" s="110"/>
      <c r="X125" s="110"/>
      <c r="Y125" s="110"/>
      <c r="Z125" s="110"/>
      <c r="AA125" s="110"/>
      <c r="AB125" s="110"/>
      <c r="AC125" s="110"/>
      <c r="AD125" s="110"/>
      <c r="AQ125" s="55" t="s">
        <v>114</v>
      </c>
      <c r="AS125" s="55" t="s">
        <v>110</v>
      </c>
      <c r="AT125" s="55" t="s">
        <v>115</v>
      </c>
      <c r="AX125" s="143" t="s">
        <v>108</v>
      </c>
      <c r="BD125" s="185">
        <f t="shared" si="5"/>
        <v>0</v>
      </c>
      <c r="BE125" s="185">
        <f t="shared" si="6"/>
        <v>0</v>
      </c>
      <c r="BF125" s="185">
        <f t="shared" si="7"/>
        <v>0</v>
      </c>
      <c r="BG125" s="185">
        <f t="shared" si="8"/>
        <v>0</v>
      </c>
      <c r="BH125" s="185">
        <f t="shared" si="9"/>
        <v>0</v>
      </c>
      <c r="BI125" s="143" t="s">
        <v>115</v>
      </c>
      <c r="BJ125" s="186">
        <f t="shared" si="10"/>
        <v>0</v>
      </c>
      <c r="BK125" s="143" t="s">
        <v>114</v>
      </c>
      <c r="BL125" s="55" t="s">
        <v>193</v>
      </c>
    </row>
    <row r="126" spans="1:64" s="15" customFormat="1" ht="33" customHeight="1" x14ac:dyDescent="0.25">
      <c r="A126" s="110"/>
      <c r="B126" s="116"/>
      <c r="C126" s="126" t="s">
        <v>120</v>
      </c>
      <c r="D126" s="126" t="s">
        <v>110</v>
      </c>
      <c r="E126" s="127" t="s">
        <v>121</v>
      </c>
      <c r="F126" s="128" t="s">
        <v>122</v>
      </c>
      <c r="G126" s="129" t="s">
        <v>113</v>
      </c>
      <c r="H126" s="130">
        <v>181</v>
      </c>
      <c r="I126" s="131"/>
      <c r="J126" s="130">
        <f t="shared" si="0"/>
        <v>0</v>
      </c>
      <c r="K126" s="132"/>
      <c r="L126" s="193">
        <v>20</v>
      </c>
      <c r="M126" s="130" t="s">
        <v>1</v>
      </c>
      <c r="N126" s="130">
        <f t="shared" si="1"/>
        <v>0</v>
      </c>
      <c r="O126" s="112"/>
      <c r="P126" s="74">
        <f t="shared" si="2"/>
        <v>0</v>
      </c>
      <c r="Q126" s="74">
        <v>0</v>
      </c>
      <c r="R126" s="74">
        <f t="shared" si="3"/>
        <v>0</v>
      </c>
      <c r="S126" s="74">
        <v>0.23499999999999999</v>
      </c>
      <c r="T126" s="75">
        <f t="shared" si="4"/>
        <v>42.534999999999997</v>
      </c>
      <c r="U126" s="110"/>
      <c r="V126" s="110"/>
      <c r="W126" s="110"/>
      <c r="X126" s="110"/>
      <c r="Y126" s="110"/>
      <c r="Z126" s="110"/>
      <c r="AA126" s="110"/>
      <c r="AB126" s="110"/>
      <c r="AC126" s="110"/>
      <c r="AD126" s="110"/>
      <c r="AQ126" s="55" t="s">
        <v>114</v>
      </c>
      <c r="AS126" s="55" t="s">
        <v>110</v>
      </c>
      <c r="AT126" s="55" t="s">
        <v>115</v>
      </c>
      <c r="AX126" s="143" t="s">
        <v>108</v>
      </c>
      <c r="BD126" s="185">
        <f t="shared" si="5"/>
        <v>0</v>
      </c>
      <c r="BE126" s="185">
        <f t="shared" si="6"/>
        <v>0</v>
      </c>
      <c r="BF126" s="185">
        <f t="shared" si="7"/>
        <v>0</v>
      </c>
      <c r="BG126" s="185">
        <f t="shared" si="8"/>
        <v>0</v>
      </c>
      <c r="BH126" s="185">
        <f t="shared" si="9"/>
        <v>0</v>
      </c>
      <c r="BI126" s="143" t="s">
        <v>115</v>
      </c>
      <c r="BJ126" s="186">
        <f t="shared" si="10"/>
        <v>0</v>
      </c>
      <c r="BK126" s="143" t="s">
        <v>114</v>
      </c>
      <c r="BL126" s="55" t="s">
        <v>194</v>
      </c>
    </row>
    <row r="127" spans="1:64" s="15" customFormat="1" ht="24.2" customHeight="1" x14ac:dyDescent="0.25">
      <c r="A127" s="110"/>
      <c r="B127" s="116"/>
      <c r="C127" s="126" t="s">
        <v>114</v>
      </c>
      <c r="D127" s="126" t="s">
        <v>110</v>
      </c>
      <c r="E127" s="127" t="s">
        <v>124</v>
      </c>
      <c r="F127" s="128" t="s">
        <v>125</v>
      </c>
      <c r="G127" s="129" t="s">
        <v>126</v>
      </c>
      <c r="H127" s="130">
        <v>27.15</v>
      </c>
      <c r="I127" s="131"/>
      <c r="J127" s="130">
        <f t="shared" si="0"/>
        <v>0</v>
      </c>
      <c r="K127" s="132"/>
      <c r="L127" s="193">
        <v>20</v>
      </c>
      <c r="M127" s="130" t="s">
        <v>1</v>
      </c>
      <c r="N127" s="130">
        <f t="shared" si="1"/>
        <v>0</v>
      </c>
      <c r="O127" s="112"/>
      <c r="P127" s="74">
        <f t="shared" si="2"/>
        <v>0</v>
      </c>
      <c r="Q127" s="74">
        <v>0</v>
      </c>
      <c r="R127" s="74">
        <f t="shared" si="3"/>
        <v>0</v>
      </c>
      <c r="S127" s="74">
        <v>0</v>
      </c>
      <c r="T127" s="75">
        <f t="shared" si="4"/>
        <v>0</v>
      </c>
      <c r="U127" s="110"/>
      <c r="V127" s="110"/>
      <c r="W127" s="110"/>
      <c r="X127" s="110"/>
      <c r="Y127" s="110"/>
      <c r="Z127" s="110"/>
      <c r="AA127" s="110"/>
      <c r="AB127" s="110"/>
      <c r="AC127" s="110"/>
      <c r="AD127" s="110"/>
      <c r="AQ127" s="55" t="s">
        <v>114</v>
      </c>
      <c r="AS127" s="55" t="s">
        <v>110</v>
      </c>
      <c r="AT127" s="55" t="s">
        <v>115</v>
      </c>
      <c r="AX127" s="143" t="s">
        <v>108</v>
      </c>
      <c r="BD127" s="185">
        <f t="shared" si="5"/>
        <v>0</v>
      </c>
      <c r="BE127" s="185">
        <f t="shared" si="6"/>
        <v>0</v>
      </c>
      <c r="BF127" s="185">
        <f t="shared" si="7"/>
        <v>0</v>
      </c>
      <c r="BG127" s="185">
        <f t="shared" si="8"/>
        <v>0</v>
      </c>
      <c r="BH127" s="185">
        <f t="shared" si="9"/>
        <v>0</v>
      </c>
      <c r="BI127" s="143" t="s">
        <v>115</v>
      </c>
      <c r="BJ127" s="186">
        <f t="shared" si="10"/>
        <v>0</v>
      </c>
      <c r="BK127" s="143" t="s">
        <v>114</v>
      </c>
      <c r="BL127" s="55" t="s">
        <v>195</v>
      </c>
    </row>
    <row r="128" spans="1:64" s="15" customFormat="1" ht="24.2" customHeight="1" x14ac:dyDescent="0.25">
      <c r="A128" s="110"/>
      <c r="B128" s="116"/>
      <c r="C128" s="126" t="s">
        <v>128</v>
      </c>
      <c r="D128" s="126" t="s">
        <v>110</v>
      </c>
      <c r="E128" s="127" t="s">
        <v>129</v>
      </c>
      <c r="F128" s="128" t="s">
        <v>130</v>
      </c>
      <c r="G128" s="129" t="s">
        <v>126</v>
      </c>
      <c r="H128" s="130">
        <v>27.15</v>
      </c>
      <c r="I128" s="131"/>
      <c r="J128" s="130">
        <f t="shared" si="0"/>
        <v>0</v>
      </c>
      <c r="K128" s="132"/>
      <c r="L128" s="193">
        <v>20</v>
      </c>
      <c r="M128" s="130" t="s">
        <v>1</v>
      </c>
      <c r="N128" s="130">
        <f t="shared" si="1"/>
        <v>0</v>
      </c>
      <c r="O128" s="112"/>
      <c r="P128" s="74">
        <f t="shared" si="2"/>
        <v>0</v>
      </c>
      <c r="Q128" s="74">
        <v>0</v>
      </c>
      <c r="R128" s="74">
        <f t="shared" si="3"/>
        <v>0</v>
      </c>
      <c r="S128" s="74">
        <v>0</v>
      </c>
      <c r="T128" s="75">
        <f t="shared" si="4"/>
        <v>0</v>
      </c>
      <c r="U128" s="110"/>
      <c r="V128" s="110"/>
      <c r="W128" s="110"/>
      <c r="X128" s="110"/>
      <c r="Y128" s="110"/>
      <c r="Z128" s="110"/>
      <c r="AA128" s="110"/>
      <c r="AB128" s="110"/>
      <c r="AC128" s="110"/>
      <c r="AD128" s="110"/>
      <c r="AQ128" s="55" t="s">
        <v>114</v>
      </c>
      <c r="AS128" s="55" t="s">
        <v>110</v>
      </c>
      <c r="AT128" s="55" t="s">
        <v>115</v>
      </c>
      <c r="AX128" s="143" t="s">
        <v>108</v>
      </c>
      <c r="BD128" s="185">
        <f t="shared" si="5"/>
        <v>0</v>
      </c>
      <c r="BE128" s="185">
        <f t="shared" si="6"/>
        <v>0</v>
      </c>
      <c r="BF128" s="185">
        <f t="shared" si="7"/>
        <v>0</v>
      </c>
      <c r="BG128" s="185">
        <f t="shared" si="8"/>
        <v>0</v>
      </c>
      <c r="BH128" s="185">
        <f t="shared" si="9"/>
        <v>0</v>
      </c>
      <c r="BI128" s="143" t="s">
        <v>115</v>
      </c>
      <c r="BJ128" s="186">
        <f t="shared" si="10"/>
        <v>0</v>
      </c>
      <c r="BK128" s="143" t="s">
        <v>114</v>
      </c>
      <c r="BL128" s="55" t="s">
        <v>196</v>
      </c>
    </row>
    <row r="129" spans="1:64" s="15" customFormat="1" ht="24.2" customHeight="1" x14ac:dyDescent="0.25">
      <c r="A129" s="110"/>
      <c r="B129" s="116"/>
      <c r="C129" s="126" t="s">
        <v>132</v>
      </c>
      <c r="D129" s="126" t="s">
        <v>110</v>
      </c>
      <c r="E129" s="127" t="s">
        <v>133</v>
      </c>
      <c r="F129" s="128" t="s">
        <v>134</v>
      </c>
      <c r="G129" s="129" t="s">
        <v>126</v>
      </c>
      <c r="H129" s="130">
        <v>27.15</v>
      </c>
      <c r="I129" s="131"/>
      <c r="J129" s="130">
        <f t="shared" si="0"/>
        <v>0</v>
      </c>
      <c r="K129" s="132"/>
      <c r="L129" s="193">
        <v>20</v>
      </c>
      <c r="M129" s="130" t="s">
        <v>1</v>
      </c>
      <c r="N129" s="130">
        <f t="shared" si="1"/>
        <v>0</v>
      </c>
      <c r="O129" s="112"/>
      <c r="P129" s="74">
        <f t="shared" si="2"/>
        <v>0</v>
      </c>
      <c r="Q129" s="74">
        <v>0</v>
      </c>
      <c r="R129" s="74">
        <f t="shared" si="3"/>
        <v>0</v>
      </c>
      <c r="S129" s="74">
        <v>0</v>
      </c>
      <c r="T129" s="75">
        <f t="shared" si="4"/>
        <v>0</v>
      </c>
      <c r="U129" s="110"/>
      <c r="V129" s="110"/>
      <c r="W129" s="110"/>
      <c r="X129" s="110"/>
      <c r="Y129" s="110"/>
      <c r="Z129" s="110"/>
      <c r="AA129" s="110"/>
      <c r="AB129" s="110"/>
      <c r="AC129" s="110"/>
      <c r="AD129" s="110"/>
      <c r="AQ129" s="55" t="s">
        <v>114</v>
      </c>
      <c r="AS129" s="55" t="s">
        <v>110</v>
      </c>
      <c r="AT129" s="55" t="s">
        <v>115</v>
      </c>
      <c r="AX129" s="143" t="s">
        <v>108</v>
      </c>
      <c r="BD129" s="185">
        <f t="shared" si="5"/>
        <v>0</v>
      </c>
      <c r="BE129" s="185">
        <f t="shared" si="6"/>
        <v>0</v>
      </c>
      <c r="BF129" s="185">
        <f t="shared" si="7"/>
        <v>0</v>
      </c>
      <c r="BG129" s="185">
        <f t="shared" si="8"/>
        <v>0</v>
      </c>
      <c r="BH129" s="185">
        <f t="shared" si="9"/>
        <v>0</v>
      </c>
      <c r="BI129" s="143" t="s">
        <v>115</v>
      </c>
      <c r="BJ129" s="186">
        <f t="shared" si="10"/>
        <v>0</v>
      </c>
      <c r="BK129" s="143" t="s">
        <v>114</v>
      </c>
      <c r="BL129" s="55" t="s">
        <v>197</v>
      </c>
    </row>
    <row r="130" spans="1:64" s="15" customFormat="1" ht="33" customHeight="1" x14ac:dyDescent="0.25">
      <c r="A130" s="110"/>
      <c r="B130" s="116"/>
      <c r="C130" s="126" t="s">
        <v>136</v>
      </c>
      <c r="D130" s="126" t="s">
        <v>110</v>
      </c>
      <c r="E130" s="127" t="s">
        <v>137</v>
      </c>
      <c r="F130" s="128" t="s">
        <v>138</v>
      </c>
      <c r="G130" s="129" t="s">
        <v>126</v>
      </c>
      <c r="H130" s="130">
        <v>27.15</v>
      </c>
      <c r="I130" s="131"/>
      <c r="J130" s="130">
        <f t="shared" si="0"/>
        <v>0</v>
      </c>
      <c r="K130" s="132"/>
      <c r="L130" s="193">
        <v>20</v>
      </c>
      <c r="M130" s="130" t="s">
        <v>1</v>
      </c>
      <c r="N130" s="130">
        <f t="shared" si="1"/>
        <v>0</v>
      </c>
      <c r="O130" s="112"/>
      <c r="P130" s="74">
        <f t="shared" si="2"/>
        <v>0</v>
      </c>
      <c r="Q130" s="74">
        <v>0</v>
      </c>
      <c r="R130" s="74">
        <f t="shared" si="3"/>
        <v>0</v>
      </c>
      <c r="S130" s="74">
        <v>0</v>
      </c>
      <c r="T130" s="75">
        <f t="shared" si="4"/>
        <v>0</v>
      </c>
      <c r="U130" s="110"/>
      <c r="V130" s="110"/>
      <c r="W130" s="110"/>
      <c r="X130" s="110"/>
      <c r="Y130" s="110"/>
      <c r="Z130" s="110"/>
      <c r="AA130" s="110"/>
      <c r="AB130" s="110"/>
      <c r="AC130" s="110"/>
      <c r="AD130" s="110"/>
      <c r="AQ130" s="55" t="s">
        <v>114</v>
      </c>
      <c r="AS130" s="55" t="s">
        <v>110</v>
      </c>
      <c r="AT130" s="55" t="s">
        <v>115</v>
      </c>
      <c r="AX130" s="143" t="s">
        <v>108</v>
      </c>
      <c r="BD130" s="185">
        <f t="shared" si="5"/>
        <v>0</v>
      </c>
      <c r="BE130" s="185">
        <f t="shared" si="6"/>
        <v>0</v>
      </c>
      <c r="BF130" s="185">
        <f t="shared" si="7"/>
        <v>0</v>
      </c>
      <c r="BG130" s="185">
        <f t="shared" si="8"/>
        <v>0</v>
      </c>
      <c r="BH130" s="185">
        <f t="shared" si="9"/>
        <v>0</v>
      </c>
      <c r="BI130" s="143" t="s">
        <v>115</v>
      </c>
      <c r="BJ130" s="186">
        <f t="shared" si="10"/>
        <v>0</v>
      </c>
      <c r="BK130" s="143" t="s">
        <v>114</v>
      </c>
      <c r="BL130" s="55" t="s">
        <v>198</v>
      </c>
    </row>
    <row r="131" spans="1:64" s="180" customFormat="1" ht="22.9" customHeight="1" x14ac:dyDescent="0.2">
      <c r="B131" s="119"/>
      <c r="C131" s="71"/>
      <c r="D131" s="86" t="s">
        <v>67</v>
      </c>
      <c r="E131" s="90" t="s">
        <v>128</v>
      </c>
      <c r="F131" s="90" t="s">
        <v>140</v>
      </c>
      <c r="G131" s="71"/>
      <c r="H131" s="71"/>
      <c r="I131" s="71"/>
      <c r="J131" s="91">
        <f>SUM(J132:J135)</f>
        <v>0</v>
      </c>
      <c r="K131" s="71"/>
      <c r="L131" s="92"/>
      <c r="M131" s="91"/>
      <c r="N131" s="121">
        <f>SUM(N132:N135)</f>
        <v>0</v>
      </c>
      <c r="O131" s="71"/>
      <c r="P131" s="72">
        <f>SUM(P132:P135)</f>
        <v>0</v>
      </c>
      <c r="Q131" s="71"/>
      <c r="R131" s="72">
        <f>SUM(R132:R135)</f>
        <v>142.08138</v>
      </c>
      <c r="S131" s="71"/>
      <c r="T131" s="73">
        <f>SUM(T132:T135)</f>
        <v>0</v>
      </c>
      <c r="AQ131" s="181" t="s">
        <v>76</v>
      </c>
      <c r="AS131" s="182" t="s">
        <v>67</v>
      </c>
      <c r="AT131" s="182" t="s">
        <v>76</v>
      </c>
      <c r="AX131" s="181" t="s">
        <v>108</v>
      </c>
      <c r="BJ131" s="183">
        <f>SUM(BJ132:BJ135)</f>
        <v>0</v>
      </c>
    </row>
    <row r="132" spans="1:64" s="15" customFormat="1" ht="24.2" customHeight="1" x14ac:dyDescent="0.25">
      <c r="A132" s="110"/>
      <c r="B132" s="116"/>
      <c r="C132" s="126" t="s">
        <v>141</v>
      </c>
      <c r="D132" s="126" t="s">
        <v>110</v>
      </c>
      <c r="E132" s="127" t="s">
        <v>142</v>
      </c>
      <c r="F132" s="128" t="s">
        <v>143</v>
      </c>
      <c r="G132" s="129" t="s">
        <v>113</v>
      </c>
      <c r="H132" s="130">
        <v>181</v>
      </c>
      <c r="I132" s="131"/>
      <c r="J132" s="130">
        <f>ROUND(I132*H132,3)</f>
        <v>0</v>
      </c>
      <c r="K132" s="132"/>
      <c r="L132" s="193">
        <v>20</v>
      </c>
      <c r="M132" s="130" t="s">
        <v>1</v>
      </c>
      <c r="N132" s="130">
        <f t="shared" si="1"/>
        <v>0</v>
      </c>
      <c r="O132" s="112"/>
      <c r="P132" s="74">
        <f>O132*H132</f>
        <v>0</v>
      </c>
      <c r="Q132" s="74">
        <v>0.27994000000000002</v>
      </c>
      <c r="R132" s="74">
        <f>Q132*H132</f>
        <v>50.669140000000006</v>
      </c>
      <c r="S132" s="74">
        <v>0</v>
      </c>
      <c r="T132" s="75">
        <f>S132*H132</f>
        <v>0</v>
      </c>
      <c r="U132" s="110"/>
      <c r="V132" s="110"/>
      <c r="W132" s="110"/>
      <c r="X132" s="110"/>
      <c r="Y132" s="110"/>
      <c r="Z132" s="110"/>
      <c r="AA132" s="110"/>
      <c r="AB132" s="110"/>
      <c r="AC132" s="110"/>
      <c r="AD132" s="110"/>
      <c r="AQ132" s="55" t="s">
        <v>114</v>
      </c>
      <c r="AS132" s="55" t="s">
        <v>110</v>
      </c>
      <c r="AT132" s="55" t="s">
        <v>115</v>
      </c>
      <c r="AX132" s="143" t="s">
        <v>108</v>
      </c>
      <c r="BD132" s="185">
        <f>IF(N132="základná",J132,0)</f>
        <v>0</v>
      </c>
      <c r="BE132" s="185">
        <f>IF(N132="znížená",J132,0)</f>
        <v>0</v>
      </c>
      <c r="BF132" s="185">
        <f>IF(N132="zákl. prenesená",J132,0)</f>
        <v>0</v>
      </c>
      <c r="BG132" s="185">
        <f>IF(N132="zníž. prenesená",J132,0)</f>
        <v>0</v>
      </c>
      <c r="BH132" s="185">
        <f>IF(N132="nulová",J132,0)</f>
        <v>0</v>
      </c>
      <c r="BI132" s="143" t="s">
        <v>115</v>
      </c>
      <c r="BJ132" s="186">
        <f>ROUND(I132*H132,3)</f>
        <v>0</v>
      </c>
      <c r="BK132" s="143" t="s">
        <v>114</v>
      </c>
      <c r="BL132" s="55" t="s">
        <v>199</v>
      </c>
    </row>
    <row r="133" spans="1:64" s="15" customFormat="1" ht="24.2" customHeight="1" x14ac:dyDescent="0.25">
      <c r="A133" s="110"/>
      <c r="B133" s="116"/>
      <c r="C133" s="126" t="s">
        <v>145</v>
      </c>
      <c r="D133" s="126" t="s">
        <v>110</v>
      </c>
      <c r="E133" s="127" t="s">
        <v>146</v>
      </c>
      <c r="F133" s="128" t="s">
        <v>143</v>
      </c>
      <c r="G133" s="129" t="s">
        <v>113</v>
      </c>
      <c r="H133" s="130">
        <v>181</v>
      </c>
      <c r="I133" s="131"/>
      <c r="J133" s="130">
        <f>ROUND(I133*H133,3)</f>
        <v>0</v>
      </c>
      <c r="K133" s="132"/>
      <c r="L133" s="193">
        <v>20</v>
      </c>
      <c r="M133" s="130" t="s">
        <v>1</v>
      </c>
      <c r="N133" s="130">
        <f t="shared" si="1"/>
        <v>0</v>
      </c>
      <c r="O133" s="112"/>
      <c r="P133" s="74">
        <f>O133*H133</f>
        <v>0</v>
      </c>
      <c r="Q133" s="74">
        <v>0.27994000000000002</v>
      </c>
      <c r="R133" s="74">
        <f>Q133*H133</f>
        <v>50.669140000000006</v>
      </c>
      <c r="S133" s="74">
        <v>0</v>
      </c>
      <c r="T133" s="75">
        <f>S133*H133</f>
        <v>0</v>
      </c>
      <c r="U133" s="110"/>
      <c r="V133" s="110"/>
      <c r="W133" s="110"/>
      <c r="X133" s="110"/>
      <c r="Y133" s="110"/>
      <c r="Z133" s="110"/>
      <c r="AA133" s="110"/>
      <c r="AB133" s="110"/>
      <c r="AC133" s="110"/>
      <c r="AD133" s="110"/>
      <c r="AQ133" s="55" t="s">
        <v>114</v>
      </c>
      <c r="AS133" s="55" t="s">
        <v>110</v>
      </c>
      <c r="AT133" s="55" t="s">
        <v>115</v>
      </c>
      <c r="AX133" s="143" t="s">
        <v>108</v>
      </c>
      <c r="BD133" s="185">
        <f>IF(N133="základná",J133,0)</f>
        <v>0</v>
      </c>
      <c r="BE133" s="185">
        <f>IF(N133="znížená",J133,0)</f>
        <v>0</v>
      </c>
      <c r="BF133" s="185">
        <f>IF(N133="zákl. prenesená",J133,0)</f>
        <v>0</v>
      </c>
      <c r="BG133" s="185">
        <f>IF(N133="zníž. prenesená",J133,0)</f>
        <v>0</v>
      </c>
      <c r="BH133" s="185">
        <f>IF(N133="nulová",J133,0)</f>
        <v>0</v>
      </c>
      <c r="BI133" s="143" t="s">
        <v>115</v>
      </c>
      <c r="BJ133" s="186">
        <f>ROUND(I133*H133,3)</f>
        <v>0</v>
      </c>
      <c r="BK133" s="143" t="s">
        <v>114</v>
      </c>
      <c r="BL133" s="55" t="s">
        <v>200</v>
      </c>
    </row>
    <row r="134" spans="1:64" s="15" customFormat="1" ht="44.25" customHeight="1" x14ac:dyDescent="0.25">
      <c r="A134" s="110"/>
      <c r="B134" s="116"/>
      <c r="C134" s="126" t="s">
        <v>148</v>
      </c>
      <c r="D134" s="126" t="s">
        <v>110</v>
      </c>
      <c r="E134" s="127" t="s">
        <v>149</v>
      </c>
      <c r="F134" s="128" t="s">
        <v>150</v>
      </c>
      <c r="G134" s="129" t="s">
        <v>113</v>
      </c>
      <c r="H134" s="130">
        <v>181</v>
      </c>
      <c r="I134" s="131"/>
      <c r="J134" s="130">
        <f>ROUND(I134*H134,3)</f>
        <v>0</v>
      </c>
      <c r="K134" s="132"/>
      <c r="L134" s="193">
        <v>20</v>
      </c>
      <c r="M134" s="130" t="s">
        <v>1</v>
      </c>
      <c r="N134" s="130">
        <f t="shared" si="1"/>
        <v>0</v>
      </c>
      <c r="O134" s="112"/>
      <c r="P134" s="74">
        <f>O134*H134</f>
        <v>0</v>
      </c>
      <c r="Q134" s="74">
        <v>9.2499999999999999E-2</v>
      </c>
      <c r="R134" s="74">
        <f>Q134*H134</f>
        <v>16.7425</v>
      </c>
      <c r="S134" s="74">
        <v>0</v>
      </c>
      <c r="T134" s="75">
        <f>S134*H134</f>
        <v>0</v>
      </c>
      <c r="U134" s="110"/>
      <c r="V134" s="110"/>
      <c r="W134" s="110"/>
      <c r="X134" s="110"/>
      <c r="Y134" s="110"/>
      <c r="Z134" s="110"/>
      <c r="AA134" s="110"/>
      <c r="AB134" s="110"/>
      <c r="AC134" s="110"/>
      <c r="AD134" s="110"/>
      <c r="AQ134" s="55" t="s">
        <v>114</v>
      </c>
      <c r="AS134" s="55" t="s">
        <v>110</v>
      </c>
      <c r="AT134" s="55" t="s">
        <v>115</v>
      </c>
      <c r="AX134" s="143" t="s">
        <v>108</v>
      </c>
      <c r="BD134" s="185">
        <f>IF(N134="základná",J134,0)</f>
        <v>0</v>
      </c>
      <c r="BE134" s="185">
        <f>IF(N134="znížená",J134,0)</f>
        <v>0</v>
      </c>
      <c r="BF134" s="185">
        <f>IF(N134="zákl. prenesená",J134,0)</f>
        <v>0</v>
      </c>
      <c r="BG134" s="185">
        <f>IF(N134="zníž. prenesená",J134,0)</f>
        <v>0</v>
      </c>
      <c r="BH134" s="185">
        <f>IF(N134="nulová",J134,0)</f>
        <v>0</v>
      </c>
      <c r="BI134" s="143" t="s">
        <v>115</v>
      </c>
      <c r="BJ134" s="186">
        <f>ROUND(I134*H134,3)</f>
        <v>0</v>
      </c>
      <c r="BK134" s="143" t="s">
        <v>114</v>
      </c>
      <c r="BL134" s="55" t="s">
        <v>201</v>
      </c>
    </row>
    <row r="135" spans="1:64" s="15" customFormat="1" ht="16.5" customHeight="1" x14ac:dyDescent="0.25">
      <c r="A135" s="110"/>
      <c r="B135" s="116"/>
      <c r="C135" s="133" t="s">
        <v>152</v>
      </c>
      <c r="D135" s="133" t="s">
        <v>153</v>
      </c>
      <c r="E135" s="134" t="s">
        <v>154</v>
      </c>
      <c r="F135" s="135" t="s">
        <v>155</v>
      </c>
      <c r="G135" s="136" t="s">
        <v>113</v>
      </c>
      <c r="H135" s="137">
        <v>184.62</v>
      </c>
      <c r="I135" s="138"/>
      <c r="J135" s="137">
        <f>ROUND(I135*H135,3)</f>
        <v>0</v>
      </c>
      <c r="K135" s="139"/>
      <c r="L135" s="193">
        <v>20</v>
      </c>
      <c r="M135" s="137" t="s">
        <v>1</v>
      </c>
      <c r="N135" s="137">
        <f t="shared" si="1"/>
        <v>0</v>
      </c>
      <c r="O135" s="112"/>
      <c r="P135" s="74">
        <f>O135*H135</f>
        <v>0</v>
      </c>
      <c r="Q135" s="74">
        <v>0.13</v>
      </c>
      <c r="R135" s="74">
        <f>Q135*H135</f>
        <v>24.000600000000002</v>
      </c>
      <c r="S135" s="74">
        <v>0</v>
      </c>
      <c r="T135" s="75">
        <f>S135*H135</f>
        <v>0</v>
      </c>
      <c r="U135" s="110"/>
      <c r="V135" s="110"/>
      <c r="W135" s="110"/>
      <c r="X135" s="110"/>
      <c r="Y135" s="110"/>
      <c r="Z135" s="110"/>
      <c r="AA135" s="110"/>
      <c r="AB135" s="110"/>
      <c r="AC135" s="110"/>
      <c r="AD135" s="110"/>
      <c r="AQ135" s="55" t="s">
        <v>141</v>
      </c>
      <c r="AS135" s="55" t="s">
        <v>153</v>
      </c>
      <c r="AT135" s="55" t="s">
        <v>115</v>
      </c>
      <c r="AX135" s="143" t="s">
        <v>108</v>
      </c>
      <c r="BD135" s="185">
        <f>IF(N135="základná",J135,0)</f>
        <v>0</v>
      </c>
      <c r="BE135" s="185">
        <f>IF(N135="znížená",J135,0)</f>
        <v>0</v>
      </c>
      <c r="BF135" s="185">
        <f>IF(N135="zákl. prenesená",J135,0)</f>
        <v>0</v>
      </c>
      <c r="BG135" s="185">
        <f>IF(N135="zníž. prenesená",J135,0)</f>
        <v>0</v>
      </c>
      <c r="BH135" s="185">
        <f>IF(N135="nulová",J135,0)</f>
        <v>0</v>
      </c>
      <c r="BI135" s="143" t="s">
        <v>115</v>
      </c>
      <c r="BJ135" s="186">
        <f>ROUND(I135*H135,3)</f>
        <v>0</v>
      </c>
      <c r="BK135" s="143" t="s">
        <v>114</v>
      </c>
      <c r="BL135" s="55" t="s">
        <v>202</v>
      </c>
    </row>
    <row r="136" spans="1:64" s="180" customFormat="1" ht="22.9" customHeight="1" x14ac:dyDescent="0.2">
      <c r="B136" s="119"/>
      <c r="C136" s="71"/>
      <c r="D136" s="86" t="s">
        <v>67</v>
      </c>
      <c r="E136" s="90" t="s">
        <v>145</v>
      </c>
      <c r="F136" s="90" t="s">
        <v>157</v>
      </c>
      <c r="G136" s="71"/>
      <c r="H136" s="71"/>
      <c r="I136" s="71"/>
      <c r="J136" s="91">
        <f>SUM(J137:J144)</f>
        <v>0</v>
      </c>
      <c r="K136" s="71"/>
      <c r="L136" s="92"/>
      <c r="M136" s="91"/>
      <c r="N136" s="121">
        <f>SUM(N137:N144)</f>
        <v>0</v>
      </c>
      <c r="O136" s="71"/>
      <c r="P136" s="72">
        <f>SUM(P137:P144)</f>
        <v>0</v>
      </c>
      <c r="Q136" s="71"/>
      <c r="R136" s="72">
        <f>SUM(R137:R144)</f>
        <v>70.888780000000011</v>
      </c>
      <c r="S136" s="71"/>
      <c r="T136" s="73">
        <f>SUM(T137:T144)</f>
        <v>0</v>
      </c>
      <c r="AQ136" s="181" t="s">
        <v>76</v>
      </c>
      <c r="AS136" s="182" t="s">
        <v>67</v>
      </c>
      <c r="AT136" s="182" t="s">
        <v>76</v>
      </c>
      <c r="AX136" s="181" t="s">
        <v>108</v>
      </c>
      <c r="BJ136" s="183">
        <f>SUM(BJ137:BJ144)</f>
        <v>0</v>
      </c>
    </row>
    <row r="137" spans="1:64" s="15" customFormat="1" ht="37.9" customHeight="1" x14ac:dyDescent="0.25">
      <c r="A137" s="110"/>
      <c r="B137" s="116"/>
      <c r="C137" s="126" t="s">
        <v>158</v>
      </c>
      <c r="D137" s="126" t="s">
        <v>110</v>
      </c>
      <c r="E137" s="127" t="s">
        <v>159</v>
      </c>
      <c r="F137" s="128" t="s">
        <v>160</v>
      </c>
      <c r="G137" s="129" t="s">
        <v>161</v>
      </c>
      <c r="H137" s="130">
        <v>362</v>
      </c>
      <c r="I137" s="131"/>
      <c r="J137" s="130">
        <f t="shared" ref="J137:J144" si="11">ROUND(I137*H137,3)</f>
        <v>0</v>
      </c>
      <c r="K137" s="132"/>
      <c r="L137" s="193">
        <v>20</v>
      </c>
      <c r="M137" s="130" t="s">
        <v>1</v>
      </c>
      <c r="N137" s="130">
        <f t="shared" si="1"/>
        <v>0</v>
      </c>
      <c r="O137" s="112"/>
      <c r="P137" s="74">
        <f t="shared" ref="P137:P144" si="12">O137*H137</f>
        <v>0</v>
      </c>
      <c r="Q137" s="74">
        <v>9.8530000000000006E-2</v>
      </c>
      <c r="R137" s="74">
        <f t="shared" ref="R137:R144" si="13">Q137*H137</f>
        <v>35.667860000000005</v>
      </c>
      <c r="S137" s="74">
        <v>0</v>
      </c>
      <c r="T137" s="75">
        <f t="shared" ref="T137:T144" si="14">S137*H137</f>
        <v>0</v>
      </c>
      <c r="U137" s="110"/>
      <c r="V137" s="110"/>
      <c r="W137" s="110"/>
      <c r="X137" s="110"/>
      <c r="Y137" s="110"/>
      <c r="Z137" s="110"/>
      <c r="AA137" s="110"/>
      <c r="AB137" s="110"/>
      <c r="AC137" s="110"/>
      <c r="AD137" s="110"/>
      <c r="AQ137" s="55" t="s">
        <v>114</v>
      </c>
      <c r="AS137" s="55" t="s">
        <v>110</v>
      </c>
      <c r="AT137" s="55" t="s">
        <v>115</v>
      </c>
      <c r="AX137" s="143" t="s">
        <v>108</v>
      </c>
      <c r="BD137" s="185">
        <f t="shared" ref="BD137:BD144" si="15">IF(N137="základná",J137,0)</f>
        <v>0</v>
      </c>
      <c r="BE137" s="185">
        <f t="shared" ref="BE137:BE144" si="16">IF(N137="znížená",J137,0)</f>
        <v>0</v>
      </c>
      <c r="BF137" s="185">
        <f t="shared" ref="BF137:BF144" si="17">IF(N137="zákl. prenesená",J137,0)</f>
        <v>0</v>
      </c>
      <c r="BG137" s="185">
        <f t="shared" ref="BG137:BG144" si="18">IF(N137="zníž. prenesená",J137,0)</f>
        <v>0</v>
      </c>
      <c r="BH137" s="185">
        <f t="shared" ref="BH137:BH144" si="19">IF(N137="nulová",J137,0)</f>
        <v>0</v>
      </c>
      <c r="BI137" s="143" t="s">
        <v>115</v>
      </c>
      <c r="BJ137" s="186">
        <f t="shared" ref="BJ137:BJ144" si="20">ROUND(I137*H137,3)</f>
        <v>0</v>
      </c>
      <c r="BK137" s="143" t="s">
        <v>114</v>
      </c>
      <c r="BL137" s="55" t="s">
        <v>203</v>
      </c>
    </row>
    <row r="138" spans="1:64" s="15" customFormat="1" ht="16.5" customHeight="1" x14ac:dyDescent="0.25">
      <c r="A138" s="110"/>
      <c r="B138" s="116"/>
      <c r="C138" s="133" t="s">
        <v>163</v>
      </c>
      <c r="D138" s="133" t="s">
        <v>153</v>
      </c>
      <c r="E138" s="134" t="s">
        <v>164</v>
      </c>
      <c r="F138" s="135" t="s">
        <v>165</v>
      </c>
      <c r="G138" s="136" t="s">
        <v>166</v>
      </c>
      <c r="H138" s="137">
        <v>365.62</v>
      </c>
      <c r="I138" s="131"/>
      <c r="J138" s="137">
        <f t="shared" si="11"/>
        <v>0</v>
      </c>
      <c r="K138" s="139"/>
      <c r="L138" s="193">
        <v>20</v>
      </c>
      <c r="M138" s="137" t="s">
        <v>1</v>
      </c>
      <c r="N138" s="137">
        <f t="shared" si="1"/>
        <v>0</v>
      </c>
      <c r="O138" s="112"/>
      <c r="P138" s="74">
        <f t="shared" si="12"/>
        <v>0</v>
      </c>
      <c r="Q138" s="74">
        <v>2.3E-2</v>
      </c>
      <c r="R138" s="74">
        <f t="shared" si="13"/>
        <v>8.4092599999999997</v>
      </c>
      <c r="S138" s="74">
        <v>0</v>
      </c>
      <c r="T138" s="75">
        <f t="shared" si="14"/>
        <v>0</v>
      </c>
      <c r="U138" s="110"/>
      <c r="V138" s="110"/>
      <c r="W138" s="110"/>
      <c r="X138" s="110"/>
      <c r="Y138" s="110"/>
      <c r="Z138" s="110"/>
      <c r="AA138" s="110"/>
      <c r="AB138" s="110"/>
      <c r="AC138" s="110"/>
      <c r="AD138" s="110"/>
      <c r="AQ138" s="55" t="s">
        <v>141</v>
      </c>
      <c r="AS138" s="55" t="s">
        <v>153</v>
      </c>
      <c r="AT138" s="55" t="s">
        <v>115</v>
      </c>
      <c r="AX138" s="143" t="s">
        <v>108</v>
      </c>
      <c r="BD138" s="185">
        <f t="shared" si="15"/>
        <v>0</v>
      </c>
      <c r="BE138" s="185">
        <f t="shared" si="16"/>
        <v>0</v>
      </c>
      <c r="BF138" s="185">
        <f t="shared" si="17"/>
        <v>0</v>
      </c>
      <c r="BG138" s="185">
        <f t="shared" si="18"/>
        <v>0</v>
      </c>
      <c r="BH138" s="185">
        <f t="shared" si="19"/>
        <v>0</v>
      </c>
      <c r="BI138" s="143" t="s">
        <v>115</v>
      </c>
      <c r="BJ138" s="186">
        <f t="shared" si="20"/>
        <v>0</v>
      </c>
      <c r="BK138" s="143" t="s">
        <v>114</v>
      </c>
      <c r="BL138" s="55" t="s">
        <v>204</v>
      </c>
    </row>
    <row r="139" spans="1:64" s="15" customFormat="1" ht="24.2" customHeight="1" x14ac:dyDescent="0.25">
      <c r="A139" s="110"/>
      <c r="B139" s="116"/>
      <c r="C139" s="126" t="s">
        <v>168</v>
      </c>
      <c r="D139" s="126" t="s">
        <v>110</v>
      </c>
      <c r="E139" s="127" t="s">
        <v>205</v>
      </c>
      <c r="F139" s="128" t="s">
        <v>206</v>
      </c>
      <c r="G139" s="129" t="s">
        <v>161</v>
      </c>
      <c r="H139" s="130">
        <v>87</v>
      </c>
      <c r="I139" s="131"/>
      <c r="J139" s="130">
        <f t="shared" si="11"/>
        <v>0</v>
      </c>
      <c r="K139" s="132"/>
      <c r="L139" s="193">
        <v>20</v>
      </c>
      <c r="M139" s="130" t="s">
        <v>1</v>
      </c>
      <c r="N139" s="130">
        <f t="shared" si="1"/>
        <v>0</v>
      </c>
      <c r="O139" s="112"/>
      <c r="P139" s="74">
        <f t="shared" si="12"/>
        <v>0</v>
      </c>
      <c r="Q139" s="74">
        <v>0.17965999999999999</v>
      </c>
      <c r="R139" s="74">
        <f t="shared" si="13"/>
        <v>15.630419999999999</v>
      </c>
      <c r="S139" s="74">
        <v>0</v>
      </c>
      <c r="T139" s="75">
        <f t="shared" si="14"/>
        <v>0</v>
      </c>
      <c r="U139" s="110"/>
      <c r="V139" s="110"/>
      <c r="W139" s="110"/>
      <c r="X139" s="110"/>
      <c r="Y139" s="110"/>
      <c r="Z139" s="110"/>
      <c r="AA139" s="110"/>
      <c r="AB139" s="110"/>
      <c r="AC139" s="110"/>
      <c r="AD139" s="110"/>
      <c r="AQ139" s="55" t="s">
        <v>114</v>
      </c>
      <c r="AS139" s="55" t="s">
        <v>110</v>
      </c>
      <c r="AT139" s="55" t="s">
        <v>115</v>
      </c>
      <c r="AX139" s="143" t="s">
        <v>108</v>
      </c>
      <c r="BD139" s="185">
        <f t="shared" si="15"/>
        <v>0</v>
      </c>
      <c r="BE139" s="185">
        <f t="shared" si="16"/>
        <v>0</v>
      </c>
      <c r="BF139" s="185">
        <f t="shared" si="17"/>
        <v>0</v>
      </c>
      <c r="BG139" s="185">
        <f t="shared" si="18"/>
        <v>0</v>
      </c>
      <c r="BH139" s="185">
        <f t="shared" si="19"/>
        <v>0</v>
      </c>
      <c r="BI139" s="143" t="s">
        <v>115</v>
      </c>
      <c r="BJ139" s="186">
        <f t="shared" si="20"/>
        <v>0</v>
      </c>
      <c r="BK139" s="143" t="s">
        <v>114</v>
      </c>
      <c r="BL139" s="55" t="s">
        <v>207</v>
      </c>
    </row>
    <row r="140" spans="1:64" s="15" customFormat="1" ht="21.75" customHeight="1" x14ac:dyDescent="0.25">
      <c r="A140" s="110"/>
      <c r="B140" s="116"/>
      <c r="C140" s="133" t="s">
        <v>173</v>
      </c>
      <c r="D140" s="133" t="s">
        <v>153</v>
      </c>
      <c r="E140" s="134" t="s">
        <v>208</v>
      </c>
      <c r="F140" s="135" t="s">
        <v>209</v>
      </c>
      <c r="G140" s="136" t="s">
        <v>166</v>
      </c>
      <c r="H140" s="137">
        <v>798.66</v>
      </c>
      <c r="I140" s="138"/>
      <c r="J140" s="137">
        <f t="shared" si="11"/>
        <v>0</v>
      </c>
      <c r="K140" s="139"/>
      <c r="L140" s="193">
        <v>10</v>
      </c>
      <c r="M140" s="137" t="s">
        <v>1</v>
      </c>
      <c r="N140" s="137">
        <f t="shared" si="1"/>
        <v>0</v>
      </c>
      <c r="O140" s="112"/>
      <c r="P140" s="74">
        <f t="shared" si="12"/>
        <v>0</v>
      </c>
      <c r="Q140" s="74">
        <v>1.4E-2</v>
      </c>
      <c r="R140" s="74">
        <f t="shared" si="13"/>
        <v>11.181239999999999</v>
      </c>
      <c r="S140" s="74">
        <v>0</v>
      </c>
      <c r="T140" s="75">
        <f t="shared" si="14"/>
        <v>0</v>
      </c>
      <c r="U140" s="110"/>
      <c r="V140" s="110"/>
      <c r="W140" s="110"/>
      <c r="X140" s="110"/>
      <c r="Y140" s="110"/>
      <c r="Z140" s="110"/>
      <c r="AA140" s="110"/>
      <c r="AB140" s="110"/>
      <c r="AC140" s="110"/>
      <c r="AD140" s="110"/>
      <c r="AQ140" s="55" t="s">
        <v>141</v>
      </c>
      <c r="AS140" s="55" t="s">
        <v>153</v>
      </c>
      <c r="AT140" s="55" t="s">
        <v>115</v>
      </c>
      <c r="AX140" s="143" t="s">
        <v>108</v>
      </c>
      <c r="BD140" s="185">
        <f t="shared" si="15"/>
        <v>0</v>
      </c>
      <c r="BE140" s="185">
        <f t="shared" si="16"/>
        <v>0</v>
      </c>
      <c r="BF140" s="185">
        <f t="shared" si="17"/>
        <v>0</v>
      </c>
      <c r="BG140" s="185">
        <f t="shared" si="18"/>
        <v>0</v>
      </c>
      <c r="BH140" s="185">
        <f t="shared" si="19"/>
        <v>0</v>
      </c>
      <c r="BI140" s="143" t="s">
        <v>115</v>
      </c>
      <c r="BJ140" s="186">
        <f t="shared" si="20"/>
        <v>0</v>
      </c>
      <c r="BK140" s="143" t="s">
        <v>114</v>
      </c>
      <c r="BL140" s="55" t="s">
        <v>210</v>
      </c>
    </row>
    <row r="141" spans="1:64" s="15" customFormat="1" ht="21.75" customHeight="1" x14ac:dyDescent="0.25">
      <c r="A141" s="110"/>
      <c r="B141" s="116"/>
      <c r="C141" s="126" t="s">
        <v>177</v>
      </c>
      <c r="D141" s="126" t="s">
        <v>110</v>
      </c>
      <c r="E141" s="127" t="s">
        <v>169</v>
      </c>
      <c r="F141" s="128" t="s">
        <v>170</v>
      </c>
      <c r="G141" s="129" t="s">
        <v>171</v>
      </c>
      <c r="H141" s="130">
        <v>96.472999999999999</v>
      </c>
      <c r="I141" s="131"/>
      <c r="J141" s="130">
        <f t="shared" si="11"/>
        <v>0</v>
      </c>
      <c r="K141" s="132"/>
      <c r="L141" s="193">
        <v>20</v>
      </c>
      <c r="M141" s="130" t="s">
        <v>1</v>
      </c>
      <c r="N141" s="130">
        <f t="shared" si="1"/>
        <v>0</v>
      </c>
      <c r="O141" s="112"/>
      <c r="P141" s="74">
        <f t="shared" si="12"/>
        <v>0</v>
      </c>
      <c r="Q141" s="74">
        <v>0</v>
      </c>
      <c r="R141" s="74">
        <f t="shared" si="13"/>
        <v>0</v>
      </c>
      <c r="S141" s="74">
        <v>0</v>
      </c>
      <c r="T141" s="75">
        <f t="shared" si="14"/>
        <v>0</v>
      </c>
      <c r="U141" s="110"/>
      <c r="V141" s="110"/>
      <c r="W141" s="110"/>
      <c r="X141" s="110"/>
      <c r="Y141" s="110"/>
      <c r="Z141" s="110"/>
      <c r="AA141" s="110"/>
      <c r="AB141" s="110"/>
      <c r="AC141" s="110"/>
      <c r="AD141" s="110"/>
      <c r="AQ141" s="55" t="s">
        <v>114</v>
      </c>
      <c r="AS141" s="55" t="s">
        <v>110</v>
      </c>
      <c r="AT141" s="55" t="s">
        <v>115</v>
      </c>
      <c r="AX141" s="143" t="s">
        <v>108</v>
      </c>
      <c r="BD141" s="185">
        <f t="shared" si="15"/>
        <v>0</v>
      </c>
      <c r="BE141" s="185">
        <f t="shared" si="16"/>
        <v>0</v>
      </c>
      <c r="BF141" s="185">
        <f t="shared" si="17"/>
        <v>0</v>
      </c>
      <c r="BG141" s="185">
        <f t="shared" si="18"/>
        <v>0</v>
      </c>
      <c r="BH141" s="185">
        <f t="shared" si="19"/>
        <v>0</v>
      </c>
      <c r="BI141" s="143" t="s">
        <v>115</v>
      </c>
      <c r="BJ141" s="186">
        <f t="shared" si="20"/>
        <v>0</v>
      </c>
      <c r="BK141" s="143" t="s">
        <v>114</v>
      </c>
      <c r="BL141" s="55" t="s">
        <v>211</v>
      </c>
    </row>
    <row r="142" spans="1:64" s="15" customFormat="1" ht="24.2" customHeight="1" x14ac:dyDescent="0.25">
      <c r="A142" s="110"/>
      <c r="B142" s="116"/>
      <c r="C142" s="126" t="s">
        <v>181</v>
      </c>
      <c r="D142" s="126" t="s">
        <v>110</v>
      </c>
      <c r="E142" s="127" t="s">
        <v>174</v>
      </c>
      <c r="F142" s="128" t="s">
        <v>175</v>
      </c>
      <c r="G142" s="129" t="s">
        <v>171</v>
      </c>
      <c r="H142" s="130">
        <v>482.36500000000001</v>
      </c>
      <c r="I142" s="131"/>
      <c r="J142" s="130">
        <f t="shared" si="11"/>
        <v>0</v>
      </c>
      <c r="K142" s="132"/>
      <c r="L142" s="193">
        <v>20</v>
      </c>
      <c r="M142" s="130" t="s">
        <v>1</v>
      </c>
      <c r="N142" s="130">
        <f t="shared" si="1"/>
        <v>0</v>
      </c>
      <c r="O142" s="112"/>
      <c r="P142" s="74">
        <f t="shared" si="12"/>
        <v>0</v>
      </c>
      <c r="Q142" s="74">
        <v>0</v>
      </c>
      <c r="R142" s="74">
        <f t="shared" si="13"/>
        <v>0</v>
      </c>
      <c r="S142" s="74">
        <v>0</v>
      </c>
      <c r="T142" s="75">
        <f t="shared" si="14"/>
        <v>0</v>
      </c>
      <c r="U142" s="110"/>
      <c r="V142" s="110"/>
      <c r="W142" s="110"/>
      <c r="X142" s="110"/>
      <c r="Y142" s="110"/>
      <c r="Z142" s="110"/>
      <c r="AA142" s="110"/>
      <c r="AB142" s="110"/>
      <c r="AC142" s="110"/>
      <c r="AD142" s="110"/>
      <c r="AQ142" s="55" t="s">
        <v>114</v>
      </c>
      <c r="AS142" s="55" t="s">
        <v>110</v>
      </c>
      <c r="AT142" s="55" t="s">
        <v>115</v>
      </c>
      <c r="AX142" s="143" t="s">
        <v>108</v>
      </c>
      <c r="BD142" s="185">
        <f t="shared" si="15"/>
        <v>0</v>
      </c>
      <c r="BE142" s="185">
        <f t="shared" si="16"/>
        <v>0</v>
      </c>
      <c r="BF142" s="185">
        <f t="shared" si="17"/>
        <v>0</v>
      </c>
      <c r="BG142" s="185">
        <f t="shared" si="18"/>
        <v>0</v>
      </c>
      <c r="BH142" s="185">
        <f t="shared" si="19"/>
        <v>0</v>
      </c>
      <c r="BI142" s="143" t="s">
        <v>115</v>
      </c>
      <c r="BJ142" s="186">
        <f t="shared" si="20"/>
        <v>0</v>
      </c>
      <c r="BK142" s="143" t="s">
        <v>114</v>
      </c>
      <c r="BL142" s="55" t="s">
        <v>212</v>
      </c>
    </row>
    <row r="143" spans="1:64" s="15" customFormat="1" ht="24.2" customHeight="1" x14ac:dyDescent="0.25">
      <c r="A143" s="110"/>
      <c r="B143" s="116"/>
      <c r="C143" s="126" t="s">
        <v>187</v>
      </c>
      <c r="D143" s="126" t="s">
        <v>110</v>
      </c>
      <c r="E143" s="127" t="s">
        <v>178</v>
      </c>
      <c r="F143" s="128" t="s">
        <v>179</v>
      </c>
      <c r="G143" s="129" t="s">
        <v>171</v>
      </c>
      <c r="H143" s="130">
        <v>96.472999999999999</v>
      </c>
      <c r="I143" s="131"/>
      <c r="J143" s="130">
        <f t="shared" si="11"/>
        <v>0</v>
      </c>
      <c r="K143" s="132"/>
      <c r="L143" s="193">
        <v>20</v>
      </c>
      <c r="M143" s="130" t="s">
        <v>1</v>
      </c>
      <c r="N143" s="130">
        <f t="shared" si="1"/>
        <v>0</v>
      </c>
      <c r="O143" s="112"/>
      <c r="P143" s="74">
        <f t="shared" si="12"/>
        <v>0</v>
      </c>
      <c r="Q143" s="74">
        <v>0</v>
      </c>
      <c r="R143" s="74">
        <f t="shared" si="13"/>
        <v>0</v>
      </c>
      <c r="S143" s="74">
        <v>0</v>
      </c>
      <c r="T143" s="75">
        <f t="shared" si="14"/>
        <v>0</v>
      </c>
      <c r="U143" s="110"/>
      <c r="V143" s="110"/>
      <c r="W143" s="110"/>
      <c r="X143" s="110"/>
      <c r="Y143" s="110"/>
      <c r="Z143" s="110"/>
      <c r="AA143" s="110"/>
      <c r="AB143" s="110"/>
      <c r="AC143" s="110"/>
      <c r="AD143" s="110"/>
      <c r="AQ143" s="55" t="s">
        <v>114</v>
      </c>
      <c r="AS143" s="55" t="s">
        <v>110</v>
      </c>
      <c r="AT143" s="55" t="s">
        <v>115</v>
      </c>
      <c r="AX143" s="143" t="s">
        <v>108</v>
      </c>
      <c r="BD143" s="185">
        <f t="shared" si="15"/>
        <v>0</v>
      </c>
      <c r="BE143" s="185">
        <f t="shared" si="16"/>
        <v>0</v>
      </c>
      <c r="BF143" s="185">
        <f t="shared" si="17"/>
        <v>0</v>
      </c>
      <c r="BG143" s="185">
        <f t="shared" si="18"/>
        <v>0</v>
      </c>
      <c r="BH143" s="185">
        <f t="shared" si="19"/>
        <v>0</v>
      </c>
      <c r="BI143" s="143" t="s">
        <v>115</v>
      </c>
      <c r="BJ143" s="186">
        <f t="shared" si="20"/>
        <v>0</v>
      </c>
      <c r="BK143" s="143" t="s">
        <v>114</v>
      </c>
      <c r="BL143" s="55" t="s">
        <v>213</v>
      </c>
    </row>
    <row r="144" spans="1:64" s="15" customFormat="1" ht="24.2" customHeight="1" x14ac:dyDescent="0.25">
      <c r="A144" s="110"/>
      <c r="B144" s="116"/>
      <c r="C144" s="126" t="s">
        <v>214</v>
      </c>
      <c r="D144" s="126" t="s">
        <v>110</v>
      </c>
      <c r="E144" s="127" t="s">
        <v>182</v>
      </c>
      <c r="F144" s="128" t="s">
        <v>183</v>
      </c>
      <c r="G144" s="129" t="s">
        <v>171</v>
      </c>
      <c r="H144" s="130">
        <v>1929.46</v>
      </c>
      <c r="I144" s="138"/>
      <c r="J144" s="130">
        <f t="shared" si="11"/>
        <v>0</v>
      </c>
      <c r="K144" s="132"/>
      <c r="L144" s="193">
        <v>20</v>
      </c>
      <c r="M144" s="130" t="s">
        <v>1</v>
      </c>
      <c r="N144" s="130">
        <f t="shared" si="1"/>
        <v>0</v>
      </c>
      <c r="O144" s="112"/>
      <c r="P144" s="74">
        <f t="shared" si="12"/>
        <v>0</v>
      </c>
      <c r="Q144" s="74">
        <v>0</v>
      </c>
      <c r="R144" s="74">
        <f t="shared" si="13"/>
        <v>0</v>
      </c>
      <c r="S144" s="74">
        <v>0</v>
      </c>
      <c r="T144" s="75">
        <f t="shared" si="14"/>
        <v>0</v>
      </c>
      <c r="U144" s="110"/>
      <c r="V144" s="110"/>
      <c r="W144" s="110"/>
      <c r="X144" s="110"/>
      <c r="Y144" s="110"/>
      <c r="Z144" s="110"/>
      <c r="AA144" s="110"/>
      <c r="AB144" s="110"/>
      <c r="AC144" s="110"/>
      <c r="AD144" s="110"/>
      <c r="AQ144" s="55" t="s">
        <v>114</v>
      </c>
      <c r="AS144" s="55" t="s">
        <v>110</v>
      </c>
      <c r="AT144" s="55" t="s">
        <v>115</v>
      </c>
      <c r="AX144" s="143" t="s">
        <v>108</v>
      </c>
      <c r="BD144" s="185">
        <f t="shared" si="15"/>
        <v>0</v>
      </c>
      <c r="BE144" s="185">
        <f t="shared" si="16"/>
        <v>0</v>
      </c>
      <c r="BF144" s="185">
        <f t="shared" si="17"/>
        <v>0</v>
      </c>
      <c r="BG144" s="185">
        <f t="shared" si="18"/>
        <v>0</v>
      </c>
      <c r="BH144" s="185">
        <f t="shared" si="19"/>
        <v>0</v>
      </c>
      <c r="BI144" s="143" t="s">
        <v>115</v>
      </c>
      <c r="BJ144" s="186">
        <f t="shared" si="20"/>
        <v>0</v>
      </c>
      <c r="BK144" s="143" t="s">
        <v>114</v>
      </c>
      <c r="BL144" s="55" t="s">
        <v>215</v>
      </c>
    </row>
    <row r="145" spans="1:64" s="180" customFormat="1" ht="22.9" customHeight="1" x14ac:dyDescent="0.2">
      <c r="B145" s="119"/>
      <c r="C145" s="71"/>
      <c r="D145" s="86" t="s">
        <v>67</v>
      </c>
      <c r="E145" s="90" t="s">
        <v>185</v>
      </c>
      <c r="F145" s="90" t="s">
        <v>186</v>
      </c>
      <c r="G145" s="71"/>
      <c r="H145" s="71"/>
      <c r="I145" s="71"/>
      <c r="J145" s="91">
        <f>SUM(J146)</f>
        <v>0</v>
      </c>
      <c r="K145" s="71"/>
      <c r="L145" s="92"/>
      <c r="M145" s="91"/>
      <c r="N145" s="121">
        <f>SUM(N146)</f>
        <v>0</v>
      </c>
      <c r="O145" s="71"/>
      <c r="P145" s="72">
        <f>P146</f>
        <v>0</v>
      </c>
      <c r="Q145" s="71"/>
      <c r="R145" s="72">
        <f>R146</f>
        <v>0</v>
      </c>
      <c r="S145" s="71"/>
      <c r="T145" s="73">
        <f>T146</f>
        <v>0</v>
      </c>
      <c r="AQ145" s="181" t="s">
        <v>76</v>
      </c>
      <c r="AS145" s="182" t="s">
        <v>67</v>
      </c>
      <c r="AT145" s="182" t="s">
        <v>76</v>
      </c>
      <c r="AX145" s="181" t="s">
        <v>108</v>
      </c>
      <c r="BJ145" s="183">
        <f>BJ146</f>
        <v>0</v>
      </c>
    </row>
    <row r="146" spans="1:64" s="15" customFormat="1" ht="33" customHeight="1" x14ac:dyDescent="0.25">
      <c r="A146" s="110"/>
      <c r="B146" s="116"/>
      <c r="C146" s="126" t="s">
        <v>6</v>
      </c>
      <c r="D146" s="126" t="s">
        <v>110</v>
      </c>
      <c r="E146" s="127" t="s">
        <v>188</v>
      </c>
      <c r="F146" s="128" t="s">
        <v>189</v>
      </c>
      <c r="G146" s="129" t="s">
        <v>171</v>
      </c>
      <c r="H146" s="130">
        <v>210.78700000000001</v>
      </c>
      <c r="I146" s="131"/>
      <c r="J146" s="130">
        <f>ROUND(I146*H146,3)</f>
        <v>0</v>
      </c>
      <c r="K146" s="132"/>
      <c r="L146" s="193">
        <v>20</v>
      </c>
      <c r="M146" s="130" t="s">
        <v>1</v>
      </c>
      <c r="N146" s="130">
        <f t="shared" si="1"/>
        <v>0</v>
      </c>
      <c r="O146" s="76"/>
      <c r="P146" s="77">
        <f>O146*H146</f>
        <v>0</v>
      </c>
      <c r="Q146" s="77">
        <v>0</v>
      </c>
      <c r="R146" s="77">
        <f>Q146*H146</f>
        <v>0</v>
      </c>
      <c r="S146" s="77">
        <v>0</v>
      </c>
      <c r="T146" s="78">
        <f>S146*H146</f>
        <v>0</v>
      </c>
      <c r="U146" s="110"/>
      <c r="V146" s="110"/>
      <c r="W146" s="110"/>
      <c r="X146" s="110"/>
      <c r="Y146" s="110"/>
      <c r="Z146" s="110"/>
      <c r="AA146" s="110"/>
      <c r="AB146" s="110"/>
      <c r="AC146" s="110"/>
      <c r="AD146" s="110"/>
      <c r="AQ146" s="55" t="s">
        <v>114</v>
      </c>
      <c r="AS146" s="55" t="s">
        <v>110</v>
      </c>
      <c r="AT146" s="55" t="s">
        <v>115</v>
      </c>
      <c r="AX146" s="143" t="s">
        <v>108</v>
      </c>
      <c r="BD146" s="185">
        <f>IF(N146="základná",J146,0)</f>
        <v>0</v>
      </c>
      <c r="BE146" s="185">
        <f>IF(N146="znížená",J146,0)</f>
        <v>0</v>
      </c>
      <c r="BF146" s="185">
        <f>IF(N146="zákl. prenesená",J146,0)</f>
        <v>0</v>
      </c>
      <c r="BG146" s="185">
        <f>IF(N146="zníž. prenesená",J146,0)</f>
        <v>0</v>
      </c>
      <c r="BH146" s="185">
        <f>IF(N146="nulová",J146,0)</f>
        <v>0</v>
      </c>
      <c r="BI146" s="143" t="s">
        <v>115</v>
      </c>
      <c r="BJ146" s="186">
        <f>ROUND(I146*H146,3)</f>
        <v>0</v>
      </c>
      <c r="BK146" s="143" t="s">
        <v>114</v>
      </c>
      <c r="BL146" s="55" t="s">
        <v>216</v>
      </c>
    </row>
    <row r="147" spans="1:64" s="15" customFormat="1" ht="6.95" customHeight="1" x14ac:dyDescent="0.25">
      <c r="A147" s="110"/>
      <c r="B147" s="122"/>
      <c r="C147" s="123"/>
      <c r="D147" s="123"/>
      <c r="E147" s="123"/>
      <c r="F147" s="123"/>
      <c r="G147" s="123"/>
      <c r="H147" s="123"/>
      <c r="I147" s="123"/>
      <c r="J147" s="123"/>
      <c r="K147" s="123"/>
      <c r="L147" s="188"/>
      <c r="M147" s="123"/>
      <c r="N147" s="189"/>
      <c r="O147" s="110"/>
      <c r="P147" s="110"/>
      <c r="Q147" s="110"/>
      <c r="R147" s="110"/>
      <c r="S147" s="110"/>
      <c r="T147" s="110"/>
      <c r="U147" s="110"/>
      <c r="V147" s="110"/>
      <c r="W147" s="110"/>
      <c r="X147" s="110"/>
      <c r="Y147" s="110"/>
      <c r="Z147" s="110"/>
      <c r="AA147" s="110"/>
      <c r="AB147" s="110"/>
      <c r="AC147" s="110"/>
      <c r="AD147" s="110"/>
    </row>
  </sheetData>
  <sheetProtection password="C7F0" sheet="1" objects="1" scenarios="1"/>
  <mergeCells count="9">
    <mergeCell ref="E87:H87"/>
    <mergeCell ref="E111:H111"/>
    <mergeCell ref="E113:H113"/>
    <mergeCell ref="L2:V2"/>
    <mergeCell ref="E7:H7"/>
    <mergeCell ref="E9:H9"/>
    <mergeCell ref="E18:H18"/>
    <mergeCell ref="E27:H27"/>
    <mergeCell ref="E85:H85"/>
  </mergeCells>
  <dataValidations count="2">
    <dataValidation type="list" allowBlank="1" showInputMessage="1" showErrorMessage="1" sqref="X121:X122 X124 L137:L144 L124:L130 L132:L135 L146" xr:uid="{942B9E4F-3B34-4329-A0F2-AE3081DE9343}">
      <formula1>$X$121:$X$122</formula1>
    </dataValidation>
    <dataValidation type="list" allowBlank="1" showInputMessage="1" showErrorMessage="1" sqref="X111:X113 I34" xr:uid="{B7171A0E-B74B-4DA3-B032-B580C6139B08}">
      <formula1>$X$111:$X$113</formula1>
    </dataValidation>
  </dataValidations>
  <pageMargins left="0.70866141732283472" right="0.70866141732283472" top="0.74803149606299213" bottom="0.74803149606299213" header="0.31496062992125984" footer="0.31496062992125984"/>
  <pageSetup paperSize="9" scale="60" orientation="portrait" r:id="rId1"/>
  <rowBreaks count="1" manualBreakCount="1">
    <brk id="7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Rekapitulácia stavby</vt:lpstr>
      <vt:lpstr>02-04.1-2022 - Vetva - A</vt:lpstr>
      <vt:lpstr>02-04.2-2022 - Vetva - 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Marek Engelhardt</dc:creator>
  <cp:lastModifiedBy>Verejný obstarávateľ</cp:lastModifiedBy>
  <cp:lastPrinted>2022-03-24T13:12:53Z</cp:lastPrinted>
  <dcterms:created xsi:type="dcterms:W3CDTF">2022-03-24T08:38:00Z</dcterms:created>
  <dcterms:modified xsi:type="dcterms:W3CDTF">2022-06-06T13:34:39Z</dcterms:modified>
</cp:coreProperties>
</file>